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95" yWindow="-120" windowWidth="13920" windowHeight="12105"/>
  </bookViews>
  <sheets>
    <sheet name="ЛИМИТЫ 2021" sheetId="10" r:id="rId1"/>
  </sheets>
  <externalReferences>
    <externalReference r:id="rId2"/>
    <externalReference r:id="rId3"/>
  </externalReferences>
  <definedNames>
    <definedName name="_xlnm.Print_Area" localSheetId="0">'ЛИМИТЫ 2021'!$A:$R</definedName>
  </definedNames>
  <calcPr calcId="125725"/>
</workbook>
</file>

<file path=xl/calcChain.xml><?xml version="1.0" encoding="utf-8"?>
<calcChain xmlns="http://schemas.openxmlformats.org/spreadsheetml/2006/main">
  <c r="O17" i="10"/>
  <c r="O18"/>
  <c r="R18" s="1"/>
  <c r="Q110" l="1"/>
  <c r="P110"/>
  <c r="N110"/>
  <c r="M110"/>
  <c r="L110"/>
  <c r="K110"/>
  <c r="J110"/>
  <c r="I110"/>
  <c r="H110"/>
  <c r="G110"/>
  <c r="F110"/>
  <c r="E110"/>
  <c r="D110"/>
  <c r="C110"/>
  <c r="B110"/>
  <c r="O94"/>
  <c r="R94" s="1"/>
  <c r="O69" l="1"/>
  <c r="R69" s="1"/>
  <c r="O65"/>
  <c r="R65" s="1"/>
  <c r="O63"/>
  <c r="O60"/>
  <c r="R60" s="1"/>
  <c r="O58"/>
  <c r="R58" s="1"/>
  <c r="O56"/>
  <c r="R56" s="1"/>
  <c r="O55"/>
  <c r="O54"/>
  <c r="R54" s="1"/>
  <c r="O35"/>
  <c r="R35" s="1"/>
  <c r="R63"/>
  <c r="R55"/>
  <c r="L77"/>
  <c r="K61" l="1"/>
  <c r="J61"/>
  <c r="Q61"/>
  <c r="P61"/>
  <c r="N61"/>
  <c r="M61"/>
  <c r="I61"/>
  <c r="H61"/>
  <c r="G61"/>
  <c r="F61"/>
  <c r="E61"/>
  <c r="D61"/>
  <c r="C61"/>
  <c r="B61"/>
  <c r="O52"/>
  <c r="R52" s="1"/>
  <c r="O49"/>
  <c r="R49" s="1"/>
  <c r="O47"/>
  <c r="R47" s="1"/>
  <c r="O45"/>
  <c r="R45" s="1"/>
  <c r="O53"/>
  <c r="R53"/>
  <c r="Q53"/>
  <c r="P53"/>
  <c r="N53"/>
  <c r="N77" s="1"/>
  <c r="M53"/>
  <c r="K53"/>
  <c r="J53"/>
  <c r="J77" s="1"/>
  <c r="I53"/>
  <c r="H53"/>
  <c r="G53"/>
  <c r="F53"/>
  <c r="Q38"/>
  <c r="Q77" s="1"/>
  <c r="P38"/>
  <c r="N38"/>
  <c r="M38"/>
  <c r="K38"/>
  <c r="K77" s="1"/>
  <c r="J38"/>
  <c r="I38"/>
  <c r="H38"/>
  <c r="H77" s="1"/>
  <c r="G38"/>
  <c r="G77" s="1"/>
  <c r="F38"/>
  <c r="F77" s="1"/>
  <c r="E53"/>
  <c r="D53"/>
  <c r="E38"/>
  <c r="E77" s="1"/>
  <c r="D38"/>
  <c r="B77"/>
  <c r="C53"/>
  <c r="B53"/>
  <c r="C38"/>
  <c r="C77" s="1"/>
  <c r="B38"/>
  <c r="O75"/>
  <c r="R75" s="1"/>
  <c r="O73"/>
  <c r="R73" s="1"/>
  <c r="O71"/>
  <c r="R71" s="1"/>
  <c r="M77" l="1"/>
  <c r="I77"/>
  <c r="P77"/>
  <c r="D77"/>
  <c r="O43"/>
  <c r="R43" s="1"/>
  <c r="O41"/>
  <c r="R41" s="1"/>
  <c r="R17"/>
  <c r="Q127"/>
  <c r="P127"/>
  <c r="N127"/>
  <c r="M127"/>
  <c r="L127"/>
  <c r="K127"/>
  <c r="J127"/>
  <c r="I127"/>
  <c r="H127"/>
  <c r="G127"/>
  <c r="F127"/>
  <c r="E127"/>
  <c r="D127"/>
  <c r="C127"/>
  <c r="B127"/>
  <c r="P22"/>
  <c r="M22"/>
  <c r="J22"/>
  <c r="Q22"/>
  <c r="N22"/>
  <c r="L22"/>
  <c r="K22"/>
  <c r="B16"/>
  <c r="G9"/>
  <c r="G22" s="1"/>
  <c r="F9"/>
  <c r="F22" s="1"/>
  <c r="N32"/>
  <c r="O36" l="1"/>
  <c r="R36" s="1"/>
  <c r="O37"/>
  <c r="R37" s="1"/>
  <c r="O39"/>
  <c r="O40"/>
  <c r="R40" s="1"/>
  <c r="O42"/>
  <c r="R42" s="1"/>
  <c r="O44"/>
  <c r="R44" s="1"/>
  <c r="O46"/>
  <c r="R46" s="1"/>
  <c r="O48"/>
  <c r="R48" s="1"/>
  <c r="O50"/>
  <c r="R50" s="1"/>
  <c r="O51"/>
  <c r="O57"/>
  <c r="R57" s="1"/>
  <c r="O59"/>
  <c r="R59" s="1"/>
  <c r="O62"/>
  <c r="O64"/>
  <c r="R64" s="1"/>
  <c r="O66"/>
  <c r="R66" s="1"/>
  <c r="O67"/>
  <c r="R67" s="1"/>
  <c r="O68"/>
  <c r="R68" s="1"/>
  <c r="O70"/>
  <c r="R70" s="1"/>
  <c r="O72"/>
  <c r="R72" s="1"/>
  <c r="O74"/>
  <c r="R74" s="1"/>
  <c r="O76"/>
  <c r="R76" s="1"/>
  <c r="R51" l="1"/>
  <c r="R62"/>
  <c r="R61" s="1"/>
  <c r="O61"/>
  <c r="R39"/>
  <c r="R38" s="1"/>
  <c r="O38"/>
  <c r="O113"/>
  <c r="O114"/>
  <c r="O115"/>
  <c r="O116"/>
  <c r="O117"/>
  <c r="O118"/>
  <c r="O119"/>
  <c r="O120"/>
  <c r="O121"/>
  <c r="O122"/>
  <c r="P123"/>
  <c r="Q123"/>
  <c r="C123"/>
  <c r="D123"/>
  <c r="E123"/>
  <c r="F123"/>
  <c r="G123"/>
  <c r="H123"/>
  <c r="I123"/>
  <c r="J123"/>
  <c r="K123"/>
  <c r="L123"/>
  <c r="M123"/>
  <c r="N123"/>
  <c r="B123"/>
  <c r="R122" l="1"/>
  <c r="R113"/>
  <c r="R114"/>
  <c r="R115"/>
  <c r="R116"/>
  <c r="R117"/>
  <c r="R118"/>
  <c r="R119"/>
  <c r="R120"/>
  <c r="R121"/>
  <c r="O80" l="1"/>
  <c r="O81"/>
  <c r="R81" s="1"/>
  <c r="O82"/>
  <c r="R82" s="1"/>
  <c r="O83"/>
  <c r="R83" s="1"/>
  <c r="O84"/>
  <c r="R84" s="1"/>
  <c r="O85"/>
  <c r="R85" s="1"/>
  <c r="O86"/>
  <c r="R86" s="1"/>
  <c r="O87"/>
  <c r="R87" s="1"/>
  <c r="O88"/>
  <c r="O89"/>
  <c r="R89" s="1"/>
  <c r="O90"/>
  <c r="R90" s="1"/>
  <c r="O91"/>
  <c r="R91" s="1"/>
  <c r="O92"/>
  <c r="R92" s="1"/>
  <c r="O93"/>
  <c r="R93" s="1"/>
  <c r="O95"/>
  <c r="R95" s="1"/>
  <c r="O96"/>
  <c r="R96" s="1"/>
  <c r="O97"/>
  <c r="R97" s="1"/>
  <c r="O98"/>
  <c r="R98" s="1"/>
  <c r="O99"/>
  <c r="R99" s="1"/>
  <c r="O100"/>
  <c r="R100" s="1"/>
  <c r="O101"/>
  <c r="R101" s="1"/>
  <c r="O102"/>
  <c r="R102" s="1"/>
  <c r="O103"/>
  <c r="R103" s="1"/>
  <c r="O104"/>
  <c r="R104" s="1"/>
  <c r="O105"/>
  <c r="R105" s="1"/>
  <c r="O106"/>
  <c r="R106" s="1"/>
  <c r="O107"/>
  <c r="R107" s="1"/>
  <c r="O108"/>
  <c r="O109"/>
  <c r="R109" s="1"/>
  <c r="O112"/>
  <c r="O125"/>
  <c r="R125" s="1"/>
  <c r="O124"/>
  <c r="O34"/>
  <c r="O77" s="1"/>
  <c r="O25"/>
  <c r="O26"/>
  <c r="O27"/>
  <c r="O28"/>
  <c r="O29"/>
  <c r="O30"/>
  <c r="O31"/>
  <c r="O24"/>
  <c r="N128"/>
  <c r="R88" l="1"/>
  <c r="O110"/>
  <c r="R124"/>
  <c r="R112"/>
  <c r="R123" s="1"/>
  <c r="O123"/>
  <c r="R108"/>
  <c r="R80"/>
  <c r="O126"/>
  <c r="O127" s="1"/>
  <c r="R34"/>
  <c r="R77" s="1"/>
  <c r="R110" l="1"/>
  <c r="R126"/>
  <c r="R127" s="1"/>
  <c r="P32" l="1"/>
  <c r="P128" s="1"/>
  <c r="Q32"/>
  <c r="Q128" s="1"/>
  <c r="R25"/>
  <c r="R26"/>
  <c r="R27"/>
  <c r="R28"/>
  <c r="R29"/>
  <c r="R30"/>
  <c r="R31"/>
  <c r="L32"/>
  <c r="L128" s="1"/>
  <c r="M32"/>
  <c r="M128" s="1"/>
  <c r="C32"/>
  <c r="D32"/>
  <c r="E32"/>
  <c r="F32"/>
  <c r="F128" s="1"/>
  <c r="G32"/>
  <c r="G128" s="1"/>
  <c r="H32"/>
  <c r="I32"/>
  <c r="J32"/>
  <c r="J128" s="1"/>
  <c r="K32"/>
  <c r="B32"/>
  <c r="O32" l="1"/>
  <c r="R24"/>
  <c r="R32" s="1"/>
  <c r="C9" l="1"/>
  <c r="D9"/>
  <c r="E9"/>
  <c r="B20"/>
  <c r="I19"/>
  <c r="H19"/>
  <c r="E19"/>
  <c r="D19"/>
  <c r="C19"/>
  <c r="B19"/>
  <c r="I16"/>
  <c r="H16"/>
  <c r="E16"/>
  <c r="D16"/>
  <c r="C16"/>
  <c r="E15"/>
  <c r="D15"/>
  <c r="E14"/>
  <c r="D14"/>
  <c r="C14"/>
  <c r="B14"/>
  <c r="I9"/>
  <c r="H11"/>
  <c r="H9" s="1"/>
  <c r="B9"/>
  <c r="E8"/>
  <c r="D8"/>
  <c r="B22" l="1"/>
  <c r="B128" s="1"/>
  <c r="E22"/>
  <c r="C22"/>
  <c r="D22"/>
  <c r="I22"/>
  <c r="I128" s="1"/>
  <c r="H22"/>
  <c r="O11"/>
  <c r="R11" s="1"/>
  <c r="O19"/>
  <c r="R19" s="1"/>
  <c r="O14"/>
  <c r="R14" s="1"/>
  <c r="O20"/>
  <c r="R20" s="1"/>
  <c r="O12"/>
  <c r="R12" s="1"/>
  <c r="O21"/>
  <c r="R21" s="1"/>
  <c r="O8"/>
  <c r="R8" s="1"/>
  <c r="O10"/>
  <c r="R10" s="1"/>
  <c r="O13"/>
  <c r="R13" s="1"/>
  <c r="O15"/>
  <c r="R15" s="1"/>
  <c r="O16"/>
  <c r="R16" s="1"/>
  <c r="O9"/>
  <c r="C128" l="1"/>
  <c r="H128"/>
  <c r="E128"/>
  <c r="D128"/>
  <c r="O22"/>
  <c r="O128" s="1"/>
  <c r="R9"/>
  <c r="R22" s="1"/>
  <c r="A19" l="1"/>
  <c r="A16"/>
  <c r="A15"/>
  <c r="A14"/>
  <c r="A9"/>
  <c r="A8"/>
  <c r="R128" l="1"/>
  <c r="K128"/>
</calcChain>
</file>

<file path=xl/comments1.xml><?xml version="1.0" encoding="utf-8"?>
<comments xmlns="http://schemas.openxmlformats.org/spreadsheetml/2006/main">
  <authors>
    <author>Автор</author>
  </authors>
  <commentList>
    <comment ref="P4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Сым</t>
        </r>
      </text>
    </comment>
    <comment ref="P5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Колмогорово</t>
        </r>
      </text>
    </comment>
    <comment ref="P5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Айдара, Маковское</t>
        </r>
      </text>
    </comment>
    <comment ref="P7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Фомка, Нижнешадрино</t>
        </r>
      </text>
    </comment>
  </commentList>
</comments>
</file>

<file path=xl/sharedStrings.xml><?xml version="1.0" encoding="utf-8"?>
<sst xmlns="http://schemas.openxmlformats.org/spreadsheetml/2006/main" count="147" uniqueCount="118">
  <si>
    <t>Детские сады</t>
  </si>
  <si>
    <t>МБДОУ Абалаковский детский сад "Солнышко" №1</t>
  </si>
  <si>
    <t>МБДОУ Верхнепашинский детский сад №8</t>
  </si>
  <si>
    <t>МБДОУ Высокогорский детский сад №2</t>
  </si>
  <si>
    <t>МБДОУ Новокаргинский детский сад №20</t>
  </si>
  <si>
    <t>МБДОУ Озерновский детский сад №6</t>
  </si>
  <si>
    <t>МБДОУ Подтёсовский детский сад №28</t>
  </si>
  <si>
    <t>МБДОУ  Подтёсовский детский сад №29</t>
  </si>
  <si>
    <t>МБДОУ Ярцевский детский сад № 3</t>
  </si>
  <si>
    <t>Школы</t>
  </si>
  <si>
    <t>МБОУ Абалаковская СОШ № 1</t>
  </si>
  <si>
    <t>МБОУ Безымянская ООШ № 28</t>
  </si>
  <si>
    <t>МБОУ Верхнепашинская СОШ № 2</t>
  </si>
  <si>
    <t>МБОУ Высокогорская СОШ № 7</t>
  </si>
  <si>
    <t>МБОУ Епишинская ООШ № 6</t>
  </si>
  <si>
    <t>МБОУ Кривлякская СОШ № 3</t>
  </si>
  <si>
    <t>МБОУ Майская СОШ № 15</t>
  </si>
  <si>
    <t>МБОУ Новогородокская ООШ № 16</t>
  </si>
  <si>
    <t>МБОУ Новокаргинская СОШ № 5</t>
  </si>
  <si>
    <t>МБОУ Новоназимовская СОШ № 4</t>
  </si>
  <si>
    <t>МБОУ Озерновская СОШ № 47</t>
  </si>
  <si>
    <t>МБОУ Плотбищенская НОШ №9</t>
  </si>
  <si>
    <t>МБОУ Погодаевская СОШ № 18</t>
  </si>
  <si>
    <t>МБОУ Подгорновская СОШ № 17</t>
  </si>
  <si>
    <t>МБОУ Подтесовская СОШ № 46</t>
  </si>
  <si>
    <t>МБОУ Потаповская СОШ № 8</t>
  </si>
  <si>
    <t>МБОУ Усть-Кемская СОШ № 10</t>
  </si>
  <si>
    <t>МБОУ Усть-Питская ООШ № 19</t>
  </si>
  <si>
    <t>МБОУ Шапкинская СОШ №11</t>
  </si>
  <si>
    <t>МБОУ Ярцевская СОШ № 12</t>
  </si>
  <si>
    <t>ВСЕГО</t>
  </si>
  <si>
    <t>СДК п.Кривляк - филиал МБУК РЦК</t>
  </si>
  <si>
    <t>СК с.Маковское - филиал МБУК РЦК</t>
  </si>
  <si>
    <t>СДК п.Новокаргино - филиал МБУК РЦК</t>
  </si>
  <si>
    <t>СК с.Плотбище - филиал МБУК РЦК</t>
  </si>
  <si>
    <t>СК с.Подгорное - филиал МБУК РЦК</t>
  </si>
  <si>
    <t>СДК с.Погодаево - филиал МБУК РЦК</t>
  </si>
  <si>
    <t>СК с.Сым - филиал МБУК РЦК</t>
  </si>
  <si>
    <t>СК с.Усть-Пит - филиал МБУК РЦК</t>
  </si>
  <si>
    <t>СДК с.Ярцево - филиал МБУК РЦК</t>
  </si>
  <si>
    <t>филиал №27 п.Шапкино</t>
  </si>
  <si>
    <t>Наименование объекта</t>
  </si>
  <si>
    <t>ЖБО</t>
  </si>
  <si>
    <t>ГВС</t>
  </si>
  <si>
    <t>Отопление</t>
  </si>
  <si>
    <t>ХВС</t>
  </si>
  <si>
    <t>Электроэнергия</t>
  </si>
  <si>
    <t>Всего</t>
  </si>
  <si>
    <t>Твердое топливо</t>
  </si>
  <si>
    <t>Кол-во, м3</t>
  </si>
  <si>
    <t>Кол-во, Гкал</t>
  </si>
  <si>
    <t>Кол-во, кВт</t>
  </si>
  <si>
    <t>Муниципальные учреждения Енисейского района</t>
  </si>
  <si>
    <t xml:space="preserve">                                                            с. Чалбышево</t>
  </si>
  <si>
    <t xml:space="preserve">                                                            с. Майское</t>
  </si>
  <si>
    <t>МКУ "Служба заказа Енисейского района"</t>
  </si>
  <si>
    <t>ИТОГО</t>
  </si>
  <si>
    <t>КУЛЬТУРА</t>
  </si>
  <si>
    <t>МБУК РЦК, в т.ч.</t>
  </si>
  <si>
    <t>СДК с.Абалаково филиал МБУК</t>
  </si>
  <si>
    <t>СДК с.Верхнепашино-филиал МБУК РЦК</t>
  </si>
  <si>
    <t>СДК п.Высокогорский - филиал МБУК</t>
  </si>
  <si>
    <t>СК с.Городище-филиал МБУК РЦК</t>
  </si>
  <si>
    <t>СДК с.Епишино-филиал МБУК РЦК</t>
  </si>
  <si>
    <t>СДК п.Абалаково - филиал МБУК РЦК</t>
  </si>
  <si>
    <t>СК д.Малобелая - филиал МБУК РЦК</t>
  </si>
  <si>
    <t>СДК п.Майское-филиал МБУК РЦК</t>
  </si>
  <si>
    <t>СДК п.Новоназимово-филиал МБУК РЦК</t>
  </si>
  <si>
    <t>СК п.Новый Городок - филиал МБУК РЦК</t>
  </si>
  <si>
    <t>СДК с.Потапово-филиал МБУК РЦК</t>
  </si>
  <si>
    <t>ДК п.г.т. Подтесово - филиал МБУК РЦК</t>
  </si>
  <si>
    <t>СДК п. Усть-Кемь - филиал МБУК РЦК</t>
  </si>
  <si>
    <t xml:space="preserve">СДК с.Чалбышево-филиал МБУК РЦК </t>
  </si>
  <si>
    <t>СДК п.Шапкино-филиал МБУК РЦК  п.Шапкино ул.Школьная дом №7</t>
  </si>
  <si>
    <t>Центр Культуры с.Озерное</t>
  </si>
  <si>
    <t>МБУК "Межпоселенческая библиотека",в т.ч.</t>
  </si>
  <si>
    <t>филиал №23 с. Верхнепашино</t>
  </si>
  <si>
    <t>филиал №5 с. Епишино</t>
  </si>
  <si>
    <t>филиал №30 с. Майское</t>
  </si>
  <si>
    <t>филиал №26 п. Новокаргино</t>
  </si>
  <si>
    <t>филиал №25 п. Подтесово</t>
  </si>
  <si>
    <t>филиал №20 с. Ярцево</t>
  </si>
  <si>
    <t>МБУК "Межпоселенческая библиотека" Озерное</t>
  </si>
  <si>
    <t xml:space="preserve"> в т.ч.                                               п. Кривляк</t>
  </si>
  <si>
    <t xml:space="preserve">                                                           п. Шапкино</t>
  </si>
  <si>
    <t>СК д.Усть-Тунгуска, филиал МБУК РЦК</t>
  </si>
  <si>
    <t>в т.ч уличное освещение</t>
  </si>
  <si>
    <t>МКУ "Центр имущественных отношений Енисейского района"</t>
  </si>
  <si>
    <t>филиал №12 д. Айдара</t>
  </si>
  <si>
    <t>филиал №19 п.Новоназимово</t>
  </si>
  <si>
    <t>ТКО</t>
  </si>
  <si>
    <t>Сумма, руб.</t>
  </si>
  <si>
    <t>МБОУ ДОД "ДШИ с.Верхнепашино"</t>
  </si>
  <si>
    <t>МБОУ ДОД "ДШИ п.Подтесово"</t>
  </si>
  <si>
    <t>Шапкино Мира 16Б-4</t>
  </si>
  <si>
    <t>в т.ч. Туристско-информационный центр</t>
  </si>
  <si>
    <t>МБУ "СШ им.Ф.В.Вольфа"</t>
  </si>
  <si>
    <t>в т.ч п. Высокогорский</t>
  </si>
  <si>
    <t xml:space="preserve">           с. Городище</t>
  </si>
  <si>
    <t>в т.ч.    дошкольная группа</t>
  </si>
  <si>
    <t>в т.ч п. Подгорное</t>
  </si>
  <si>
    <t xml:space="preserve">          с. Чалбышево</t>
  </si>
  <si>
    <t xml:space="preserve">                в т.ч. дошкольная группа Городище</t>
  </si>
  <si>
    <t xml:space="preserve">                 в т.ч. дошкольная группа</t>
  </si>
  <si>
    <t xml:space="preserve">                в т.ч. дошкольная группа</t>
  </si>
  <si>
    <t xml:space="preserve">          д. Малобелая</t>
  </si>
  <si>
    <t>в т.ч.     дошкольная группа</t>
  </si>
  <si>
    <t>СК Колмогорово- филиал МБУК РЦК</t>
  </si>
  <si>
    <t>СК Назимово- филиал МБУК РЦК</t>
  </si>
  <si>
    <t>СК Никулино- филиал РЦК</t>
  </si>
  <si>
    <t>филиал №14 п. Александровский Шлюз</t>
  </si>
  <si>
    <t>в т.ч.    с. Озерное</t>
  </si>
  <si>
    <t>в т.ч.    д. Анциферово</t>
  </si>
  <si>
    <t xml:space="preserve">                в т.ч. дошкольная группа Анциферово</t>
  </si>
  <si>
    <t xml:space="preserve">            клуб Шапкино</t>
  </si>
  <si>
    <t>Приложение</t>
  </si>
  <si>
    <t>к постановлению администрации Енисейского района</t>
  </si>
  <si>
    <t>от "____" _______________2020 года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</si>
</sst>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#,##0.00000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Arial"/>
      <family val="2"/>
    </font>
    <font>
      <sz val="13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1"/>
      <color indexed="8"/>
      <name val="Calibri"/>
      <family val="2"/>
      <charset val="204"/>
    </font>
    <font>
      <b/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2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111">
    <xf numFmtId="0" fontId="0" fillId="0" borderId="0" xfId="0"/>
    <xf numFmtId="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0" fillId="0" borderId="1" xfId="0" applyNumberFormat="1" applyBorder="1"/>
    <xf numFmtId="164" fontId="0" fillId="0" borderId="1" xfId="0" applyNumberFormat="1" applyBorder="1"/>
    <xf numFmtId="4" fontId="0" fillId="0" borderId="1" xfId="0" applyNumberFormat="1" applyBorder="1" applyAlignment="1">
      <alignment horizontal="right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Fill="1" applyBorder="1"/>
    <xf numFmtId="0" fontId="1" fillId="0" borderId="4" xfId="0" applyFont="1" applyFill="1" applyBorder="1" applyAlignment="1">
      <alignment wrapText="1"/>
    </xf>
    <xf numFmtId="4" fontId="1" fillId="0" borderId="4" xfId="0" applyNumberFormat="1" applyFont="1" applyFill="1" applyBorder="1"/>
    <xf numFmtId="0" fontId="2" fillId="0" borderId="3" xfId="0" applyFont="1" applyBorder="1"/>
    <xf numFmtId="4" fontId="0" fillId="0" borderId="3" xfId="0" applyNumberFormat="1" applyBorder="1"/>
    <xf numFmtId="0" fontId="0" fillId="0" borderId="0" xfId="0" applyFill="1"/>
    <xf numFmtId="0" fontId="2" fillId="0" borderId="7" xfId="0" applyFont="1" applyBorder="1"/>
    <xf numFmtId="4" fontId="2" fillId="0" borderId="3" xfId="0" applyNumberFormat="1" applyFont="1" applyBorder="1"/>
    <xf numFmtId="0" fontId="2" fillId="0" borderId="7" xfId="0" applyFont="1" applyFill="1" applyBorder="1"/>
    <xf numFmtId="0" fontId="2" fillId="0" borderId="7" xfId="0" applyFont="1" applyFill="1" applyBorder="1" applyAlignment="1">
      <alignment horizontal="left" wrapText="1"/>
    </xf>
    <xf numFmtId="4" fontId="2" fillId="0" borderId="3" xfId="0" applyNumberFormat="1" applyFont="1" applyFill="1" applyBorder="1"/>
    <xf numFmtId="4" fontId="2" fillId="2" borderId="6" xfId="0" applyNumberFormat="1" applyFont="1" applyFill="1" applyBorder="1"/>
    <xf numFmtId="0" fontId="2" fillId="2" borderId="5" xfId="0" applyFont="1" applyFill="1" applyBorder="1"/>
    <xf numFmtId="4" fontId="0" fillId="0" borderId="3" xfId="0" applyNumberFormat="1" applyFill="1" applyBorder="1"/>
    <xf numFmtId="165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/>
    </xf>
    <xf numFmtId="4" fontId="0" fillId="0" borderId="1" xfId="0" applyNumberFormat="1" applyFill="1" applyBorder="1"/>
    <xf numFmtId="4" fontId="0" fillId="0" borderId="4" xfId="0" applyNumberFormat="1" applyFill="1" applyBorder="1"/>
    <xf numFmtId="0" fontId="1" fillId="0" borderId="1" xfId="0" applyFont="1" applyFill="1" applyBorder="1"/>
    <xf numFmtId="0" fontId="1" fillId="0" borderId="4" xfId="0" applyFont="1" applyFill="1" applyBorder="1"/>
    <xf numFmtId="0" fontId="1" fillId="0" borderId="3" xfId="0" applyFont="1" applyFill="1" applyBorder="1" applyAlignment="1">
      <alignment wrapText="1"/>
    </xf>
    <xf numFmtId="4" fontId="1" fillId="0" borderId="3" xfId="0" applyNumberFormat="1" applyFont="1" applyFill="1" applyBorder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4" fontId="0" fillId="0" borderId="0" xfId="0" applyNumberFormat="1"/>
    <xf numFmtId="4" fontId="0" fillId="0" borderId="0" xfId="0" applyNumberFormat="1" applyFill="1"/>
    <xf numFmtId="4" fontId="1" fillId="4" borderId="1" xfId="0" applyNumberFormat="1" applyFont="1" applyFill="1" applyBorder="1"/>
    <xf numFmtId="0" fontId="2" fillId="0" borderId="9" xfId="0" applyFont="1" applyBorder="1" applyAlignment="1">
      <alignment horizontal="center" vertical="center"/>
    </xf>
    <xf numFmtId="0" fontId="2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wrapText="1"/>
    </xf>
    <xf numFmtId="4" fontId="7" fillId="2" borderId="6" xfId="0" applyNumberFormat="1" applyFont="1" applyFill="1" applyBorder="1"/>
    <xf numFmtId="0" fontId="2" fillId="2" borderId="5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4" fontId="7" fillId="3" borderId="6" xfId="0" applyNumberFormat="1" applyFont="1" applyFill="1" applyBorder="1"/>
    <xf numFmtId="4" fontId="0" fillId="0" borderId="1" xfId="0" applyNumberFormat="1" applyFont="1" applyFill="1" applyBorder="1"/>
    <xf numFmtId="4" fontId="6" fillId="0" borderId="1" xfId="0" applyNumberFormat="1" applyFont="1" applyFill="1" applyBorder="1"/>
    <xf numFmtId="4" fontId="0" fillId="0" borderId="4" xfId="0" applyNumberFormat="1" applyFont="1" applyFill="1" applyBorder="1"/>
    <xf numFmtId="2" fontId="0" fillId="0" borderId="0" xfId="0" applyNumberFormat="1"/>
    <xf numFmtId="0" fontId="1" fillId="4" borderId="1" xfId="0" applyFont="1" applyFill="1" applyBorder="1"/>
    <xf numFmtId="166" fontId="2" fillId="2" borderId="6" xfId="0" applyNumberFormat="1" applyFont="1" applyFill="1" applyBorder="1"/>
    <xf numFmtId="164" fontId="2" fillId="2" borderId="6" xfId="0" applyNumberFormat="1" applyFont="1" applyFill="1" applyBorder="1"/>
    <xf numFmtId="164" fontId="1" fillId="0" borderId="1" xfId="0" applyNumberFormat="1" applyFont="1" applyFill="1" applyBorder="1"/>
    <xf numFmtId="164" fontId="1" fillId="4" borderId="1" xfId="0" applyNumberFormat="1" applyFont="1" applyFill="1" applyBorder="1"/>
    <xf numFmtId="164" fontId="1" fillId="0" borderId="4" xfId="0" applyNumberFormat="1" applyFont="1" applyFill="1" applyBorder="1"/>
    <xf numFmtId="164" fontId="0" fillId="0" borderId="1" xfId="0" applyNumberFormat="1" applyFont="1" applyFill="1" applyBorder="1"/>
    <xf numFmtId="164" fontId="6" fillId="0" borderId="1" xfId="0" applyNumberFormat="1" applyFont="1" applyFill="1" applyBorder="1"/>
    <xf numFmtId="164" fontId="0" fillId="0" borderId="4" xfId="0" applyNumberFormat="1" applyFont="1" applyFill="1" applyBorder="1"/>
    <xf numFmtId="164" fontId="0" fillId="0" borderId="3" xfId="0" applyNumberFormat="1" applyBorder="1"/>
    <xf numFmtId="164" fontId="2" fillId="0" borderId="3" xfId="0" applyNumberFormat="1" applyFont="1" applyBorder="1"/>
    <xf numFmtId="164" fontId="1" fillId="0" borderId="3" xfId="0" applyNumberFormat="1" applyFont="1" applyFill="1" applyBorder="1"/>
    <xf numFmtId="164" fontId="7" fillId="2" borderId="6" xfId="0" applyNumberFormat="1" applyFont="1" applyFill="1" applyBorder="1"/>
    <xf numFmtId="164" fontId="7" fillId="3" borderId="6" xfId="0" applyNumberFormat="1" applyFont="1" applyFill="1" applyBorder="1"/>
    <xf numFmtId="164" fontId="0" fillId="0" borderId="1" xfId="0" applyNumberFormat="1" applyFill="1" applyBorder="1"/>
    <xf numFmtId="164" fontId="2" fillId="0" borderId="3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0" fillId="0" borderId="3" xfId="0" applyNumberFormat="1" applyFill="1" applyBorder="1"/>
    <xf numFmtId="164" fontId="0" fillId="0" borderId="4" xfId="0" applyNumberFormat="1" applyFill="1" applyBorder="1"/>
    <xf numFmtId="166" fontId="0" fillId="0" borderId="1" xfId="0" applyNumberFormat="1" applyFont="1" applyFill="1" applyBorder="1"/>
    <xf numFmtId="166" fontId="6" fillId="0" borderId="1" xfId="0" applyNumberFormat="1" applyFont="1" applyFill="1" applyBorder="1"/>
    <xf numFmtId="166" fontId="0" fillId="0" borderId="4" xfId="0" applyNumberFormat="1" applyFont="1" applyFill="1" applyBorder="1"/>
    <xf numFmtId="166" fontId="0" fillId="0" borderId="3" xfId="0" applyNumberFormat="1" applyBorder="1"/>
    <xf numFmtId="166" fontId="1" fillId="0" borderId="1" xfId="0" applyNumberFormat="1" applyFont="1" applyFill="1" applyBorder="1"/>
    <xf numFmtId="166" fontId="1" fillId="0" borderId="4" xfId="0" applyNumberFormat="1" applyFont="1" applyFill="1" applyBorder="1"/>
    <xf numFmtId="166" fontId="2" fillId="0" borderId="3" xfId="0" applyNumberFormat="1" applyFont="1" applyBorder="1"/>
    <xf numFmtId="166" fontId="0" fillId="0" borderId="1" xfId="0" applyNumberFormat="1" applyBorder="1"/>
    <xf numFmtId="166" fontId="1" fillId="0" borderId="3" xfId="0" applyNumberFormat="1" applyFont="1" applyFill="1" applyBorder="1"/>
    <xf numFmtId="166" fontId="7" fillId="2" borderId="6" xfId="0" applyNumberFormat="1" applyFont="1" applyFill="1" applyBorder="1"/>
    <xf numFmtId="166" fontId="7" fillId="3" borderId="6" xfId="0" applyNumberFormat="1" applyFont="1" applyFill="1" applyBorder="1"/>
    <xf numFmtId="164" fontId="0" fillId="4" borderId="1" xfId="0" applyNumberFormat="1" applyFill="1" applyBorder="1"/>
    <xf numFmtId="4" fontId="0" fillId="4" borderId="1" xfId="0" applyNumberFormat="1" applyFill="1" applyBorder="1"/>
    <xf numFmtId="4" fontId="1" fillId="4" borderId="1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4" fontId="0" fillId="4" borderId="1" xfId="0" applyNumberFormat="1" applyFill="1" applyBorder="1" applyAlignment="1">
      <alignment horizontal="right" wrapText="1"/>
    </xf>
    <xf numFmtId="4" fontId="0" fillId="4" borderId="1" xfId="0" applyNumberFormat="1" applyFill="1" applyBorder="1" applyAlignment="1">
      <alignment horizontal="right" wrapText="1"/>
    </xf>
    <xf numFmtId="4" fontId="0" fillId="0" borderId="0" xfId="0" applyNumberFormat="1" applyFill="1" applyBorder="1"/>
    <xf numFmtId="4" fontId="7" fillId="0" borderId="0" xfId="0" applyNumberFormat="1" applyFont="1" applyFill="1" applyBorder="1"/>
    <xf numFmtId="4" fontId="2" fillId="2" borderId="10" xfId="0" applyNumberFormat="1" applyFont="1" applyFill="1" applyBorder="1"/>
    <xf numFmtId="4" fontId="7" fillId="3" borderId="11" xfId="0" applyNumberFormat="1" applyFont="1" applyFill="1" applyBorder="1"/>
    <xf numFmtId="0" fontId="1" fillId="0" borderId="7" xfId="0" applyFont="1" applyFill="1" applyBorder="1"/>
    <xf numFmtId="164" fontId="1" fillId="0" borderId="7" xfId="0" applyNumberFormat="1" applyFont="1" applyFill="1" applyBorder="1"/>
    <xf numFmtId="4" fontId="1" fillId="0" borderId="7" xfId="0" applyNumberFormat="1" applyFont="1" applyFill="1" applyBorder="1"/>
    <xf numFmtId="166" fontId="1" fillId="0" borderId="7" xfId="0" applyNumberFormat="1" applyFont="1" applyFill="1" applyBorder="1"/>
    <xf numFmtId="164" fontId="0" fillId="0" borderId="7" xfId="0" applyNumberFormat="1" applyFill="1" applyBorder="1"/>
    <xf numFmtId="4" fontId="0" fillId="0" borderId="7" xfId="0" applyNumberFormat="1" applyFill="1" applyBorder="1"/>
    <xf numFmtId="4" fontId="1" fillId="4" borderId="7" xfId="0" applyNumberFormat="1" applyFont="1" applyFill="1" applyBorder="1" applyAlignment="1">
      <alignment horizontal="right"/>
    </xf>
    <xf numFmtId="4" fontId="7" fillId="2" borderId="11" xfId="0" applyNumberFormat="1" applyFont="1" applyFill="1" applyBorder="1"/>
    <xf numFmtId="0" fontId="4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2" fillId="4" borderId="0" xfId="0" applyNumberFormat="1" applyFont="1" applyFill="1" applyBorder="1"/>
  </cellXfs>
  <cellStyles count="82">
    <cellStyle name="Обычный" xfId="0" builtinId="0"/>
    <cellStyle name="Обычный 10" xfId="5"/>
    <cellStyle name="Обычный 102" xfId="63"/>
    <cellStyle name="Обычный 103" xfId="68"/>
    <cellStyle name="Обычный 108" xfId="74"/>
    <cellStyle name="Обычный 11" xfId="6"/>
    <cellStyle name="Обычный 112" xfId="65"/>
    <cellStyle name="Обычный 118" xfId="75"/>
    <cellStyle name="Обычный 12" xfId="7"/>
    <cellStyle name="Обычный 120" xfId="81"/>
    <cellStyle name="Обычный 122" xfId="69"/>
    <cellStyle name="Обычный 13" xfId="8"/>
    <cellStyle name="Обычный 14" xfId="9"/>
    <cellStyle name="Обычный 143" xfId="60"/>
    <cellStyle name="Обычный 15" xfId="10"/>
    <cellStyle name="Обычный 154" xfId="70"/>
    <cellStyle name="Обычный 157" xfId="76"/>
    <cellStyle name="Обычный 16" xfId="11"/>
    <cellStyle name="Обычный 163" xfId="66"/>
    <cellStyle name="Обычный 17" xfId="41"/>
    <cellStyle name="Обычный 172" xfId="61"/>
    <cellStyle name="Обычный 173" xfId="64"/>
    <cellStyle name="Обычный 184" xfId="62"/>
    <cellStyle name="Обычный 19" xfId="42"/>
    <cellStyle name="Обычный 194" xfId="67"/>
    <cellStyle name="Обычный 2" xfId="38"/>
    <cellStyle name="Обычный 20" xfId="43"/>
    <cellStyle name="Обычный 203" xfId="71"/>
    <cellStyle name="Обычный 21" xfId="44"/>
    <cellStyle name="Обычный 22" xfId="45"/>
    <cellStyle name="Обычный 23" xfId="46"/>
    <cellStyle name="Обычный 24" xfId="77"/>
    <cellStyle name="Обычный 25" xfId="25"/>
    <cellStyle name="Обычный 26" xfId="26"/>
    <cellStyle name="Обычный 27" xfId="27"/>
    <cellStyle name="Обычный 28" xfId="28"/>
    <cellStyle name="Обычный 29" xfId="29"/>
    <cellStyle name="Обычный 3" xfId="1"/>
    <cellStyle name="Обычный 30" xfId="30"/>
    <cellStyle name="Обычный 31" xfId="31"/>
    <cellStyle name="Обычный 32" xfId="32"/>
    <cellStyle name="Обычный 33" xfId="33"/>
    <cellStyle name="Обычный 34" xfId="34"/>
    <cellStyle name="Обычный 35" xfId="35"/>
    <cellStyle name="Обычный 36" xfId="36"/>
    <cellStyle name="Обычный 37" xfId="37"/>
    <cellStyle name="Обычный 4" xfId="39"/>
    <cellStyle name="Обычный 44" xfId="12"/>
    <cellStyle name="Обычный 45" xfId="13"/>
    <cellStyle name="Обычный 47" xfId="14"/>
    <cellStyle name="Обычный 48" xfId="15"/>
    <cellStyle name="Обычный 49" xfId="16"/>
    <cellStyle name="Обычный 5" xfId="40"/>
    <cellStyle name="Обычный 50" xfId="17"/>
    <cellStyle name="Обычный 51" xfId="18"/>
    <cellStyle name="Обычный 53" xfId="19"/>
    <cellStyle name="Обычный 54" xfId="20"/>
    <cellStyle name="Обычный 55" xfId="21"/>
    <cellStyle name="Обычный 56" xfId="22"/>
    <cellStyle name="Обычный 57" xfId="23"/>
    <cellStyle name="Обычный 58" xfId="24"/>
    <cellStyle name="Обычный 59" xfId="78"/>
    <cellStyle name="Обычный 6" xfId="2"/>
    <cellStyle name="Обычный 61" xfId="79"/>
    <cellStyle name="Обычный 70" xfId="47"/>
    <cellStyle name="Обычный 71" xfId="48"/>
    <cellStyle name="Обычный 72" xfId="49"/>
    <cellStyle name="Обычный 73" xfId="50"/>
    <cellStyle name="Обычный 74" xfId="51"/>
    <cellStyle name="Обычный 75" xfId="52"/>
    <cellStyle name="Обычный 76" xfId="53"/>
    <cellStyle name="Обычный 77" xfId="54"/>
    <cellStyle name="Обычный 78" xfId="55"/>
    <cellStyle name="Обычный 79" xfId="56"/>
    <cellStyle name="Обычный 8" xfId="3"/>
    <cellStyle name="Обычный 80" xfId="57"/>
    <cellStyle name="Обычный 81" xfId="58"/>
    <cellStyle name="Обычный 82" xfId="59"/>
    <cellStyle name="Обычный 83" xfId="72"/>
    <cellStyle name="Обычный 85" xfId="80"/>
    <cellStyle name="Обычный 9" xfId="4"/>
    <cellStyle name="Обычный 96" xfId="73"/>
  </cellStyles>
  <dxfs count="0"/>
  <tableStyles count="0" defaultTableStyle="TableStyleMedium9" defaultPivotStyle="PivotStyleLight16"/>
  <colors>
    <mruColors>
      <color rgb="FFFFFF99"/>
      <color rgb="FFFF7C80"/>
      <color rgb="FF66CCFF"/>
      <color rgb="FFD60093"/>
      <color rgb="FF000099"/>
      <color rgb="FFCC99FF"/>
      <color rgb="FF99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zulina/AppData/Local/Temp/Rar$DIa0.774/&#1051;&#1080;&#1084;&#1080;&#1090;&#1099;%202018/2018%20&#1043;&#1054;&#1044;%20&#1052;&#1059;&#1053;&#1048;&#1062;&#1048;&#1055;%20&#1059;&#1063;-&#1071;%20&#1060;&#1040;&#1050;&#1058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EREM~1/AppData/Local/Temp/bat/2020%20&#1043;&#1054;&#1044;%20&#1052;&#1059;&#1053;&#1048;&#1062;&#1048;&#1055;%20&#1059;&#1063;-&#1071;%20&#1055;&#1051;&#1040;&#105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Ен архив"/>
      <sheetName val="ГОиЧС"/>
      <sheetName val="Фин управление"/>
      <sheetName val="Адм Ен района"/>
      <sheetName val="Молодежный центр"/>
      <sheetName val="Комитет по СТиМП"/>
      <sheetName val="Комитет по культуре"/>
      <sheetName val="Упр образования"/>
      <sheetName val="Служба заказа"/>
      <sheetName val="Лист1"/>
    </sheetNames>
    <sheetDataSet>
      <sheetData sheetId="0" refreshError="1"/>
      <sheetData sheetId="1" refreshError="1">
        <row r="1">
          <cell r="A1" t="str">
            <v>МКУ "Енисейский районный архив"</v>
          </cell>
        </row>
      </sheetData>
      <sheetData sheetId="2" refreshError="1">
        <row r="1">
          <cell r="A1" t="str">
            <v>МКУ «Управление по ГО,ЧС, безопасности и мобилизационной подготовке Енисейского района»</v>
          </cell>
        </row>
      </sheetData>
      <sheetData sheetId="3" refreshError="1">
        <row r="1">
          <cell r="A1" t="str">
            <v>Финансовое управление администрации Енисейского района</v>
          </cell>
        </row>
      </sheetData>
      <sheetData sheetId="4" refreshError="1">
        <row r="1">
          <cell r="A1" t="str">
            <v>Администрация Енисейского района</v>
          </cell>
        </row>
      </sheetData>
      <sheetData sheetId="5" refreshError="1"/>
      <sheetData sheetId="6" refreshError="1">
        <row r="1">
          <cell r="A1" t="str">
            <v>МКУ "Комитет по СТиМП"</v>
          </cell>
        </row>
      </sheetData>
      <sheetData sheetId="7" refreshError="1">
        <row r="1">
          <cell r="A1" t="str">
            <v>МКУ "Комитет по культуре Енисейского района"</v>
          </cell>
        </row>
      </sheetData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Ен архив"/>
      <sheetName val="ГОиЧС"/>
      <sheetName val="Фин управление"/>
      <sheetName val="Адм Ен района"/>
      <sheetName val="Молодежный центр"/>
      <sheetName val="Комитет по СТиМП"/>
      <sheetName val="Комитет по культуре"/>
      <sheetName val="Упр образования"/>
      <sheetName val="Служба заказа"/>
      <sheetName val="ЦИО"/>
    </sheetNames>
    <sheetDataSet>
      <sheetData sheetId="0" refreshError="1"/>
      <sheetData sheetId="1">
        <row r="7">
          <cell r="N7">
            <v>35.5</v>
          </cell>
        </row>
        <row r="13">
          <cell r="N13">
            <v>0</v>
          </cell>
        </row>
        <row r="15">
          <cell r="N15">
            <v>0</v>
          </cell>
        </row>
      </sheetData>
      <sheetData sheetId="2">
        <row r="8">
          <cell r="N8">
            <v>11.86267</v>
          </cell>
        </row>
        <row r="32">
          <cell r="N32">
            <v>7.944</v>
          </cell>
        </row>
      </sheetData>
      <sheetData sheetId="3">
        <row r="6">
          <cell r="N6">
            <v>0</v>
          </cell>
        </row>
        <row r="8">
          <cell r="N8">
            <v>0</v>
          </cell>
        </row>
        <row r="12">
          <cell r="N12">
            <v>0</v>
          </cell>
        </row>
        <row r="14">
          <cell r="N14">
            <v>0</v>
          </cell>
        </row>
      </sheetData>
      <sheetData sheetId="4">
        <row r="6">
          <cell r="N6">
            <v>262.39249999999998</v>
          </cell>
        </row>
        <row r="12">
          <cell r="N12">
            <v>0</v>
          </cell>
        </row>
        <row r="14">
          <cell r="N14">
            <v>0</v>
          </cell>
        </row>
      </sheetData>
      <sheetData sheetId="5">
        <row r="6">
          <cell r="N6">
            <v>0</v>
          </cell>
        </row>
      </sheetData>
      <sheetData sheetId="6">
        <row r="6">
          <cell r="N6">
            <v>0</v>
          </cell>
        </row>
        <row r="8">
          <cell r="N8">
            <v>0</v>
          </cell>
        </row>
        <row r="12">
          <cell r="N12">
            <v>0</v>
          </cell>
        </row>
        <row r="14">
          <cell r="N14">
            <v>0</v>
          </cell>
        </row>
        <row r="25">
          <cell r="N25">
            <v>0</v>
          </cell>
        </row>
        <row r="27">
          <cell r="N27">
            <v>0</v>
          </cell>
        </row>
      </sheetData>
      <sheetData sheetId="7">
        <row r="6">
          <cell r="N6">
            <v>0</v>
          </cell>
        </row>
        <row r="8">
          <cell r="N8">
            <v>0</v>
          </cell>
        </row>
        <row r="12">
          <cell r="N12">
            <v>0</v>
          </cell>
        </row>
        <row r="14">
          <cell r="N14">
            <v>0</v>
          </cell>
        </row>
        <row r="25">
          <cell r="N25">
            <v>0</v>
          </cell>
        </row>
        <row r="27">
          <cell r="N27">
            <v>0</v>
          </cell>
        </row>
      </sheetData>
      <sheetData sheetId="8">
        <row r="6">
          <cell r="N6">
            <v>0</v>
          </cell>
        </row>
      </sheetData>
      <sheetData sheetId="9">
        <row r="7">
          <cell r="N7">
            <v>120</v>
          </cell>
        </row>
      </sheetData>
      <sheetData sheetId="10">
        <row r="55">
          <cell r="N55">
            <v>420.70667999999995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99"/>
    <pageSetUpPr fitToPage="1"/>
  </sheetPr>
  <dimension ref="A1:X133"/>
  <sheetViews>
    <sheetView tabSelected="1" zoomScale="85" zoomScaleNormal="85" workbookViewId="0">
      <pane xSplit="1" ySplit="5" topLeftCell="B6" activePane="bottomRight" state="frozen"/>
      <selection pane="topRight" activeCell="B1" sqref="B1"/>
      <selection pane="bottomLeft" activeCell="A3" sqref="A3"/>
      <selection pane="bottomRight" activeCell="T112" sqref="T112"/>
    </sheetView>
  </sheetViews>
  <sheetFormatPr defaultRowHeight="15"/>
  <cols>
    <col min="1" max="1" width="44.5703125" customWidth="1"/>
    <col min="2" max="2" width="11.42578125" customWidth="1"/>
    <col min="3" max="3" width="13.42578125" customWidth="1"/>
    <col min="4" max="4" width="10.28515625" bestFit="1" customWidth="1"/>
    <col min="5" max="5" width="12.7109375" customWidth="1"/>
    <col min="6" max="6" width="13.140625" customWidth="1"/>
    <col min="7" max="7" width="15.5703125" customWidth="1"/>
    <col min="8" max="8" width="11.85546875" customWidth="1"/>
    <col min="9" max="9" width="14.140625" customWidth="1"/>
    <col min="10" max="10" width="13" customWidth="1"/>
    <col min="11" max="12" width="14.5703125" customWidth="1"/>
    <col min="13" max="15" width="15" customWidth="1"/>
    <col min="16" max="16" width="11" style="17" customWidth="1"/>
    <col min="17" max="17" width="12" style="17" customWidth="1"/>
    <col min="18" max="18" width="15" customWidth="1"/>
    <col min="19" max="19" width="13.42578125" customWidth="1"/>
    <col min="20" max="20" width="14.85546875" customWidth="1"/>
    <col min="21" max="21" width="22.28515625" customWidth="1"/>
    <col min="23" max="23" width="9.140625" customWidth="1"/>
    <col min="24" max="24" width="8" customWidth="1"/>
  </cols>
  <sheetData>
    <row r="1" spans="1:24">
      <c r="O1" t="s">
        <v>115</v>
      </c>
    </row>
    <row r="2" spans="1:24">
      <c r="O2" t="s">
        <v>116</v>
      </c>
    </row>
    <row r="3" spans="1:24">
      <c r="O3" t="s">
        <v>117</v>
      </c>
    </row>
    <row r="4" spans="1:24" ht="34.5" customHeight="1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4"/>
    </row>
    <row r="5" spans="1:24" ht="51.75" customHeight="1">
      <c r="A5" s="105" t="s">
        <v>41</v>
      </c>
      <c r="B5" s="106" t="s">
        <v>42</v>
      </c>
      <c r="C5" s="106"/>
      <c r="D5" s="106" t="s">
        <v>43</v>
      </c>
      <c r="E5" s="106"/>
      <c r="F5" s="106" t="s">
        <v>44</v>
      </c>
      <c r="G5" s="106"/>
      <c r="H5" s="106" t="s">
        <v>45</v>
      </c>
      <c r="I5" s="106"/>
      <c r="J5" s="106" t="s">
        <v>46</v>
      </c>
      <c r="K5" s="106"/>
      <c r="L5" s="40" t="s">
        <v>86</v>
      </c>
      <c r="M5" s="108" t="s">
        <v>90</v>
      </c>
      <c r="N5" s="109"/>
      <c r="O5" s="44" t="s">
        <v>47</v>
      </c>
      <c r="P5" s="107" t="s">
        <v>48</v>
      </c>
      <c r="Q5" s="107"/>
      <c r="R5" s="2" t="s">
        <v>47</v>
      </c>
    </row>
    <row r="6" spans="1:24" ht="30">
      <c r="A6" s="105"/>
      <c r="B6" s="3" t="s">
        <v>49</v>
      </c>
      <c r="C6" s="4" t="s">
        <v>91</v>
      </c>
      <c r="D6" s="3" t="s">
        <v>49</v>
      </c>
      <c r="E6" s="4" t="s">
        <v>91</v>
      </c>
      <c r="F6" s="3" t="s">
        <v>50</v>
      </c>
      <c r="G6" s="4" t="s">
        <v>91</v>
      </c>
      <c r="H6" s="3" t="s">
        <v>49</v>
      </c>
      <c r="I6" s="4" t="s">
        <v>91</v>
      </c>
      <c r="J6" s="5" t="s">
        <v>51</v>
      </c>
      <c r="K6" s="4" t="s">
        <v>91</v>
      </c>
      <c r="L6" s="4" t="s">
        <v>91</v>
      </c>
      <c r="M6" s="3" t="s">
        <v>49</v>
      </c>
      <c r="N6" s="4" t="s">
        <v>91</v>
      </c>
      <c r="O6" s="4" t="s">
        <v>91</v>
      </c>
      <c r="P6" s="26" t="s">
        <v>49</v>
      </c>
      <c r="Q6" s="27" t="s">
        <v>91</v>
      </c>
      <c r="R6" s="4" t="s">
        <v>91</v>
      </c>
      <c r="S6" s="54"/>
      <c r="T6" s="6"/>
    </row>
    <row r="7" spans="1:24" ht="30">
      <c r="A7" s="7" t="s">
        <v>52</v>
      </c>
      <c r="B7" s="8"/>
      <c r="C7" s="8"/>
      <c r="D7" s="8"/>
      <c r="E7" s="8"/>
      <c r="F7" s="9"/>
      <c r="G7" s="8"/>
      <c r="H7" s="8"/>
      <c r="I7" s="8"/>
      <c r="J7" s="8"/>
      <c r="K7" s="8"/>
      <c r="L7" s="8"/>
      <c r="M7" s="8"/>
      <c r="N7" s="8"/>
      <c r="O7" s="8"/>
      <c r="P7" s="28"/>
      <c r="Q7" s="28"/>
      <c r="R7" s="10"/>
      <c r="S7" s="54"/>
      <c r="T7" s="54"/>
    </row>
    <row r="8" spans="1:24" s="17" customFormat="1">
      <c r="A8" s="11" t="str">
        <f>'[1]Ен архив'!A1</f>
        <v>МКУ "Енисейский районный архив"</v>
      </c>
      <c r="B8" s="61">
        <v>36</v>
      </c>
      <c r="C8" s="51">
        <v>7200</v>
      </c>
      <c r="D8" s="61">
        <f>'[2]Ен архив'!N13</f>
        <v>0</v>
      </c>
      <c r="E8" s="51">
        <f>'[2]Ен архив'!N15</f>
        <v>0</v>
      </c>
      <c r="F8" s="75">
        <v>83.147419999999997</v>
      </c>
      <c r="G8" s="51">
        <v>389470</v>
      </c>
      <c r="H8" s="61">
        <v>37.834000000000003</v>
      </c>
      <c r="I8" s="51">
        <v>4671.3599999999997</v>
      </c>
      <c r="J8" s="51">
        <v>31751</v>
      </c>
      <c r="K8" s="51">
        <v>160660.06</v>
      </c>
      <c r="L8" s="12">
        <v>0</v>
      </c>
      <c r="M8" s="61">
        <v>27</v>
      </c>
      <c r="N8" s="51">
        <v>38150.720000000001</v>
      </c>
      <c r="O8" s="12">
        <f>C8+E8+G8+I8+K8+N8</f>
        <v>600152.1399999999</v>
      </c>
      <c r="P8" s="71">
        <v>0</v>
      </c>
      <c r="Q8" s="1">
        <v>0</v>
      </c>
      <c r="R8" s="88">
        <f t="shared" ref="R8:R21" si="0">O8+Q8</f>
        <v>600152.1399999999</v>
      </c>
      <c r="S8" s="42"/>
      <c r="T8" s="42"/>
    </row>
    <row r="9" spans="1:24" s="17" customFormat="1" ht="26.25">
      <c r="A9" s="11" t="str">
        <f>[1]ГОиЧС!A1</f>
        <v>МКУ «Управление по ГО,ЧС, безопасности и мобилизационной подготовке Енисейского района»</v>
      </c>
      <c r="B9" s="61">
        <f>SUM(B10:B13)</f>
        <v>0</v>
      </c>
      <c r="C9" s="51">
        <f>SUM(C10:C13)</f>
        <v>0</v>
      </c>
      <c r="D9" s="61">
        <f>SUM(D10:D13)</f>
        <v>0</v>
      </c>
      <c r="E9" s="51">
        <f>SUM(E10:E13)</f>
        <v>0</v>
      </c>
      <c r="F9" s="75">
        <f>F10+F11+F12+F13</f>
        <v>100.65798000000001</v>
      </c>
      <c r="G9" s="51">
        <f>G10+G11+G12+G13</f>
        <v>739134.65</v>
      </c>
      <c r="H9" s="61">
        <f>H10+H11+H12+H13</f>
        <v>7.944</v>
      </c>
      <c r="I9" s="51">
        <f>I10+I11+I12+I13</f>
        <v>980.85</v>
      </c>
      <c r="J9" s="30">
        <v>5135</v>
      </c>
      <c r="K9" s="51">
        <v>98676.59</v>
      </c>
      <c r="L9" s="12">
        <v>0</v>
      </c>
      <c r="M9" s="61">
        <v>0</v>
      </c>
      <c r="N9" s="51">
        <v>0</v>
      </c>
      <c r="O9" s="12">
        <f t="shared" ref="O9:O21" si="1">C9+E9+G9+I9+K9+N9</f>
        <v>838792.09</v>
      </c>
      <c r="P9" s="90">
        <v>298.27999999999997</v>
      </c>
      <c r="Q9" s="91">
        <v>374837.84</v>
      </c>
      <c r="R9" s="88">
        <f t="shared" si="0"/>
        <v>1213629.93</v>
      </c>
      <c r="S9" s="42"/>
      <c r="T9" s="42"/>
    </row>
    <row r="10" spans="1:24" s="17" customFormat="1">
      <c r="A10" s="39" t="s">
        <v>83</v>
      </c>
      <c r="B10" s="62">
        <v>0</v>
      </c>
      <c r="C10" s="52">
        <v>0</v>
      </c>
      <c r="D10" s="62">
        <v>0</v>
      </c>
      <c r="E10" s="52">
        <v>0</v>
      </c>
      <c r="F10" s="76">
        <v>34.656309999999998</v>
      </c>
      <c r="G10" s="52">
        <v>329147.21999999997</v>
      </c>
      <c r="H10" s="62">
        <v>0</v>
      </c>
      <c r="I10" s="52">
        <v>0</v>
      </c>
      <c r="J10" s="52">
        <v>0</v>
      </c>
      <c r="K10" s="52">
        <v>0</v>
      </c>
      <c r="L10" s="12">
        <v>0</v>
      </c>
      <c r="M10" s="62">
        <v>0</v>
      </c>
      <c r="N10" s="52">
        <v>0</v>
      </c>
      <c r="O10" s="12">
        <f t="shared" si="1"/>
        <v>329147.21999999997</v>
      </c>
      <c r="P10" s="72">
        <v>0</v>
      </c>
      <c r="Q10" s="29">
        <v>0</v>
      </c>
      <c r="R10" s="88">
        <f t="shared" si="0"/>
        <v>329147.21999999997</v>
      </c>
      <c r="S10" s="42"/>
      <c r="T10" s="42"/>
    </row>
    <row r="11" spans="1:24" s="17" customFormat="1" ht="13.5" customHeight="1">
      <c r="A11" s="39" t="s">
        <v>53</v>
      </c>
      <c r="B11" s="62">
        <v>0</v>
      </c>
      <c r="C11" s="52">
        <v>0</v>
      </c>
      <c r="D11" s="62">
        <v>0</v>
      </c>
      <c r="E11" s="52">
        <v>0</v>
      </c>
      <c r="F11" s="76">
        <v>17.241800000000001</v>
      </c>
      <c r="G11" s="52">
        <v>97597.18</v>
      </c>
      <c r="H11" s="62">
        <f>[2]ГОиЧС!N32</f>
        <v>7.944</v>
      </c>
      <c r="I11" s="52">
        <v>980.85</v>
      </c>
      <c r="J11" s="52">
        <v>0</v>
      </c>
      <c r="K11" s="52">
        <v>0</v>
      </c>
      <c r="L11" s="12">
        <v>0</v>
      </c>
      <c r="M11" s="62">
        <v>0</v>
      </c>
      <c r="N11" s="52">
        <v>0</v>
      </c>
      <c r="O11" s="12">
        <f t="shared" si="1"/>
        <v>98578.03</v>
      </c>
      <c r="P11" s="72">
        <v>0</v>
      </c>
      <c r="Q11" s="29">
        <v>0</v>
      </c>
      <c r="R11" s="88">
        <f t="shared" si="0"/>
        <v>98578.03</v>
      </c>
      <c r="S11" s="42"/>
      <c r="T11" s="42"/>
    </row>
    <row r="12" spans="1:24" s="17" customFormat="1">
      <c r="A12" s="39" t="s">
        <v>54</v>
      </c>
      <c r="B12" s="62">
        <v>0</v>
      </c>
      <c r="C12" s="52">
        <v>0</v>
      </c>
      <c r="D12" s="62">
        <v>0</v>
      </c>
      <c r="E12" s="52">
        <v>0</v>
      </c>
      <c r="F12" s="76">
        <v>36.601500000000001</v>
      </c>
      <c r="G12" s="52">
        <v>135197.89000000001</v>
      </c>
      <c r="H12" s="62">
        <v>0</v>
      </c>
      <c r="I12" s="52">
        <v>0</v>
      </c>
      <c r="J12" s="52">
        <v>0</v>
      </c>
      <c r="K12" s="52">
        <v>0</v>
      </c>
      <c r="L12" s="12">
        <v>0</v>
      </c>
      <c r="M12" s="62">
        <v>0</v>
      </c>
      <c r="N12" s="52">
        <v>0</v>
      </c>
      <c r="O12" s="12">
        <f t="shared" si="1"/>
        <v>135197.89000000001</v>
      </c>
      <c r="P12" s="72">
        <v>0</v>
      </c>
      <c r="Q12" s="29">
        <v>0</v>
      </c>
      <c r="R12" s="88">
        <f t="shared" si="0"/>
        <v>135197.89000000001</v>
      </c>
      <c r="S12" s="42"/>
      <c r="T12" s="42"/>
    </row>
    <row r="13" spans="1:24" s="17" customFormat="1">
      <c r="A13" s="39" t="s">
        <v>84</v>
      </c>
      <c r="B13" s="62">
        <v>0</v>
      </c>
      <c r="C13" s="52">
        <v>0</v>
      </c>
      <c r="D13" s="62">
        <v>0</v>
      </c>
      <c r="E13" s="52">
        <v>0</v>
      </c>
      <c r="F13" s="76">
        <v>12.15837</v>
      </c>
      <c r="G13" s="52">
        <v>177192.36</v>
      </c>
      <c r="H13" s="62">
        <v>0</v>
      </c>
      <c r="I13" s="52">
        <v>0</v>
      </c>
      <c r="J13" s="52">
        <v>0</v>
      </c>
      <c r="K13" s="52">
        <v>0</v>
      </c>
      <c r="L13" s="12">
        <v>0</v>
      </c>
      <c r="M13" s="62">
        <v>0</v>
      </c>
      <c r="N13" s="52">
        <v>0</v>
      </c>
      <c r="O13" s="12">
        <f t="shared" si="1"/>
        <v>177192.36</v>
      </c>
      <c r="P13" s="72">
        <v>0</v>
      </c>
      <c r="Q13" s="29">
        <v>0</v>
      </c>
      <c r="R13" s="88">
        <f t="shared" si="0"/>
        <v>177192.36</v>
      </c>
      <c r="S13" s="42"/>
      <c r="T13" s="42"/>
    </row>
    <row r="14" spans="1:24" s="17" customFormat="1" ht="26.25">
      <c r="A14" s="11" t="str">
        <f>'[1]Фин управление'!A1</f>
        <v>Финансовое управление администрации Енисейского района</v>
      </c>
      <c r="B14" s="61">
        <f>'[2]Фин управление'!N6</f>
        <v>0</v>
      </c>
      <c r="C14" s="51">
        <f>'[2]Фин управление'!N8</f>
        <v>0</v>
      </c>
      <c r="D14" s="61">
        <f>'[2]Фин управление'!N12</f>
        <v>0</v>
      </c>
      <c r="E14" s="51">
        <f>'[2]Фин управление'!N14</f>
        <v>0</v>
      </c>
      <c r="F14" s="75">
        <v>102.01743999999999</v>
      </c>
      <c r="G14" s="51">
        <v>439462.57</v>
      </c>
      <c r="H14" s="61">
        <v>215.5</v>
      </c>
      <c r="I14" s="51">
        <v>18106.310000000001</v>
      </c>
      <c r="J14" s="51">
        <v>63527.5</v>
      </c>
      <c r="K14" s="51">
        <v>425634.25</v>
      </c>
      <c r="L14" s="12">
        <v>0</v>
      </c>
      <c r="M14" s="61">
        <v>18</v>
      </c>
      <c r="N14" s="51">
        <v>26644.86</v>
      </c>
      <c r="O14" s="12">
        <f t="shared" si="1"/>
        <v>909847.99</v>
      </c>
      <c r="P14" s="71">
        <v>0</v>
      </c>
      <c r="Q14" s="1">
        <v>0</v>
      </c>
      <c r="R14" s="88">
        <f t="shared" si="0"/>
        <v>909847.99</v>
      </c>
      <c r="S14" s="42"/>
      <c r="T14" s="42"/>
    </row>
    <row r="15" spans="1:24" s="17" customFormat="1">
      <c r="A15" s="11" t="str">
        <f>'[1]Адм Ен района'!A1</f>
        <v>Администрация Енисейского района</v>
      </c>
      <c r="B15" s="61">
        <v>262</v>
      </c>
      <c r="C15" s="51">
        <v>45850</v>
      </c>
      <c r="D15" s="61">
        <f>'[2]Адм Ен района'!N12</f>
        <v>0</v>
      </c>
      <c r="E15" s="51">
        <f>'[2]Адм Ен района'!N14</f>
        <v>0</v>
      </c>
      <c r="F15" s="75">
        <v>249.94255999999999</v>
      </c>
      <c r="G15" s="51">
        <v>1076682.56</v>
      </c>
      <c r="H15" s="61">
        <v>854.5</v>
      </c>
      <c r="I15" s="51">
        <v>71795.09</v>
      </c>
      <c r="J15" s="51">
        <v>248916</v>
      </c>
      <c r="K15" s="51">
        <v>1667737.2</v>
      </c>
      <c r="L15" s="12">
        <v>0</v>
      </c>
      <c r="M15" s="61">
        <v>72</v>
      </c>
      <c r="N15" s="51">
        <v>106579.44</v>
      </c>
      <c r="O15" s="12">
        <f t="shared" si="1"/>
        <v>2968644.29</v>
      </c>
      <c r="P15" s="71">
        <v>0</v>
      </c>
      <c r="Q15" s="1">
        <v>0</v>
      </c>
      <c r="R15" s="88">
        <f t="shared" si="0"/>
        <v>2968644.29</v>
      </c>
      <c r="S15" s="42"/>
      <c r="T15" s="42"/>
    </row>
    <row r="16" spans="1:24" s="17" customFormat="1">
      <c r="A16" s="11" t="str">
        <f>'[1]Комитет по СТиМП'!A1</f>
        <v>МКУ "Комитет по СТиМП"</v>
      </c>
      <c r="B16" s="61">
        <f>'[2]Комитет по СТиМП'!N6</f>
        <v>0</v>
      </c>
      <c r="C16" s="51">
        <f>'[2]Комитет по СТиМП'!N8</f>
        <v>0</v>
      </c>
      <c r="D16" s="61">
        <f>'[2]Комитет по СТиМП'!N12</f>
        <v>0</v>
      </c>
      <c r="E16" s="51">
        <f>'[2]Комитет по СТиМП'!N14</f>
        <v>0</v>
      </c>
      <c r="F16" s="75">
        <v>124.43633</v>
      </c>
      <c r="G16" s="51">
        <v>1813497.67</v>
      </c>
      <c r="H16" s="61">
        <f>'[2]Комитет по СТиМП'!N25</f>
        <v>0</v>
      </c>
      <c r="I16" s="51">
        <f>'[2]Комитет по СТиМП'!N27</f>
        <v>0</v>
      </c>
      <c r="J16" s="51">
        <v>10096</v>
      </c>
      <c r="K16" s="51">
        <v>78143.039999999994</v>
      </c>
      <c r="L16" s="12">
        <v>0</v>
      </c>
      <c r="M16" s="61">
        <v>27</v>
      </c>
      <c r="N16" s="51">
        <v>39967.29</v>
      </c>
      <c r="O16" s="12">
        <f t="shared" si="1"/>
        <v>1931608</v>
      </c>
      <c r="P16" s="71">
        <v>0</v>
      </c>
      <c r="Q16" s="1">
        <v>0</v>
      </c>
      <c r="R16" s="88">
        <f t="shared" si="0"/>
        <v>1931608</v>
      </c>
      <c r="S16" s="42"/>
      <c r="T16" s="42"/>
    </row>
    <row r="17" spans="1:20" s="17" customFormat="1">
      <c r="A17" s="11" t="s">
        <v>95</v>
      </c>
      <c r="B17" s="61">
        <v>0</v>
      </c>
      <c r="C17" s="51">
        <v>0</v>
      </c>
      <c r="D17" s="61">
        <v>0</v>
      </c>
      <c r="E17" s="51">
        <v>0</v>
      </c>
      <c r="F17" s="75">
        <v>0</v>
      </c>
      <c r="G17" s="51">
        <v>0</v>
      </c>
      <c r="H17" s="61">
        <v>0</v>
      </c>
      <c r="I17" s="51">
        <v>0</v>
      </c>
      <c r="J17" s="51">
        <v>8496.5</v>
      </c>
      <c r="K17" s="51">
        <v>65762.91</v>
      </c>
      <c r="L17" s="12">
        <v>0</v>
      </c>
      <c r="M17" s="61">
        <v>0</v>
      </c>
      <c r="N17" s="51">
        <v>0</v>
      </c>
      <c r="O17" s="12">
        <f t="shared" si="1"/>
        <v>65762.91</v>
      </c>
      <c r="P17" s="71">
        <v>0</v>
      </c>
      <c r="Q17" s="1">
        <v>0</v>
      </c>
      <c r="R17" s="88">
        <f t="shared" si="0"/>
        <v>65762.91</v>
      </c>
      <c r="S17" s="42"/>
      <c r="T17" s="42"/>
    </row>
    <row r="18" spans="1:20" s="17" customFormat="1">
      <c r="A18" s="11" t="s">
        <v>114</v>
      </c>
      <c r="B18" s="61">
        <v>0</v>
      </c>
      <c r="C18" s="51">
        <v>0</v>
      </c>
      <c r="D18" s="61">
        <v>0</v>
      </c>
      <c r="E18" s="51">
        <v>0</v>
      </c>
      <c r="F18" s="75">
        <v>124.43633</v>
      </c>
      <c r="G18" s="51">
        <v>1813497.67</v>
      </c>
      <c r="H18" s="61">
        <v>0</v>
      </c>
      <c r="I18" s="51">
        <v>0</v>
      </c>
      <c r="J18" s="51">
        <v>1599.5</v>
      </c>
      <c r="K18" s="51">
        <v>12380.13</v>
      </c>
      <c r="L18" s="12">
        <v>0</v>
      </c>
      <c r="M18" s="61">
        <v>0</v>
      </c>
      <c r="N18" s="51">
        <v>0</v>
      </c>
      <c r="O18" s="12">
        <f t="shared" si="1"/>
        <v>1825877.7999999998</v>
      </c>
      <c r="P18" s="71">
        <v>0</v>
      </c>
      <c r="Q18" s="1">
        <v>0</v>
      </c>
      <c r="R18" s="88">
        <f t="shared" si="0"/>
        <v>1825877.7999999998</v>
      </c>
      <c r="S18" s="42"/>
      <c r="T18" s="42"/>
    </row>
    <row r="19" spans="1:20" s="17" customFormat="1">
      <c r="A19" s="11" t="str">
        <f>'[1]Комитет по культуре'!A1</f>
        <v>МКУ "Комитет по культуре Енисейского района"</v>
      </c>
      <c r="B19" s="61">
        <f>'[2]Комитет по культуре'!N6</f>
        <v>0</v>
      </c>
      <c r="C19" s="51">
        <f>'[2]Комитет по культуре'!N8</f>
        <v>0</v>
      </c>
      <c r="D19" s="61">
        <f>'[2]Комитет по культуре'!N12</f>
        <v>0</v>
      </c>
      <c r="E19" s="51">
        <f>'[2]Комитет по культуре'!N14</f>
        <v>0</v>
      </c>
      <c r="F19" s="75">
        <v>11.495559999999999</v>
      </c>
      <c r="G19" s="51">
        <v>69789.97</v>
      </c>
      <c r="H19" s="61">
        <f>'[2]Комитет по культуре'!N25</f>
        <v>0</v>
      </c>
      <c r="I19" s="51">
        <f>'[2]Комитет по культуре'!N27</f>
        <v>0</v>
      </c>
      <c r="J19" s="51">
        <v>2748.5</v>
      </c>
      <c r="K19" s="51">
        <v>21273.39</v>
      </c>
      <c r="L19" s="12">
        <v>0</v>
      </c>
      <c r="M19" s="61">
        <v>7.8120000000000003</v>
      </c>
      <c r="N19" s="51">
        <v>11563.87</v>
      </c>
      <c r="O19" s="12">
        <f t="shared" si="1"/>
        <v>102627.23</v>
      </c>
      <c r="P19" s="71">
        <v>0</v>
      </c>
      <c r="Q19" s="1">
        <v>0</v>
      </c>
      <c r="R19" s="88">
        <f t="shared" si="0"/>
        <v>102627.23</v>
      </c>
      <c r="S19" s="42"/>
      <c r="T19" s="42"/>
    </row>
    <row r="20" spans="1:20" s="17" customFormat="1">
      <c r="A20" s="13" t="s">
        <v>55</v>
      </c>
      <c r="B20" s="61">
        <f>'[2]Служба заказа'!N7</f>
        <v>120</v>
      </c>
      <c r="C20" s="51">
        <v>20136</v>
      </c>
      <c r="D20" s="61">
        <v>0</v>
      </c>
      <c r="E20" s="51">
        <v>0</v>
      </c>
      <c r="F20" s="75">
        <v>502.93182999999999</v>
      </c>
      <c r="G20" s="51">
        <v>2586663.87</v>
      </c>
      <c r="H20" s="61">
        <v>272.05200000000002</v>
      </c>
      <c r="I20" s="51">
        <v>33590.26</v>
      </c>
      <c r="J20" s="51">
        <v>27364</v>
      </c>
      <c r="K20" s="51">
        <v>138735.48000000001</v>
      </c>
      <c r="L20" s="12">
        <v>0</v>
      </c>
      <c r="M20" s="61">
        <v>27</v>
      </c>
      <c r="N20" s="51">
        <v>39967.29</v>
      </c>
      <c r="O20" s="12">
        <f t="shared" si="1"/>
        <v>2819092.9</v>
      </c>
      <c r="P20" s="71">
        <v>0</v>
      </c>
      <c r="Q20" s="1">
        <v>0</v>
      </c>
      <c r="R20" s="88">
        <f t="shared" si="0"/>
        <v>2819092.9</v>
      </c>
      <c r="S20" s="42"/>
      <c r="T20" s="42"/>
    </row>
    <row r="21" spans="1:20" s="17" customFormat="1" ht="27" thickBot="1">
      <c r="A21" s="13" t="s">
        <v>87</v>
      </c>
      <c r="B21" s="63">
        <v>0</v>
      </c>
      <c r="C21" s="53">
        <v>0</v>
      </c>
      <c r="D21" s="63">
        <v>0</v>
      </c>
      <c r="E21" s="53">
        <v>0</v>
      </c>
      <c r="F21" s="77">
        <v>137.06307000000001</v>
      </c>
      <c r="G21" s="53">
        <v>918722.65</v>
      </c>
      <c r="H21" s="63">
        <v>0</v>
      </c>
      <c r="I21" s="53">
        <v>0</v>
      </c>
      <c r="J21" s="53">
        <v>0</v>
      </c>
      <c r="K21" s="53">
        <v>0</v>
      </c>
      <c r="L21" s="12">
        <v>0</v>
      </c>
      <c r="M21" s="63">
        <v>0</v>
      </c>
      <c r="N21" s="53">
        <v>0</v>
      </c>
      <c r="O21" s="14">
        <f t="shared" si="1"/>
        <v>918722.65</v>
      </c>
      <c r="P21" s="71">
        <v>0</v>
      </c>
      <c r="Q21" s="1">
        <v>0</v>
      </c>
      <c r="R21" s="89">
        <f t="shared" si="0"/>
        <v>918722.65</v>
      </c>
      <c r="S21" s="42"/>
      <c r="T21" s="42"/>
    </row>
    <row r="22" spans="1:20" s="17" customFormat="1" ht="15.75" thickBot="1">
      <c r="A22" s="45" t="s">
        <v>56</v>
      </c>
      <c r="B22" s="57">
        <f t="shared" ref="B22:R22" si="2">B8+B9+B14+B15+B16+B19+B20+B21</f>
        <v>418</v>
      </c>
      <c r="C22" s="23">
        <f t="shared" si="2"/>
        <v>73186</v>
      </c>
      <c r="D22" s="57">
        <f t="shared" si="2"/>
        <v>0</v>
      </c>
      <c r="E22" s="23">
        <f t="shared" si="2"/>
        <v>0</v>
      </c>
      <c r="F22" s="56">
        <f t="shared" si="2"/>
        <v>1311.69219</v>
      </c>
      <c r="G22" s="23">
        <f t="shared" si="2"/>
        <v>8033423.9400000004</v>
      </c>
      <c r="H22" s="57">
        <f t="shared" si="2"/>
        <v>1387.83</v>
      </c>
      <c r="I22" s="23">
        <f t="shared" si="2"/>
        <v>129143.87</v>
      </c>
      <c r="J22" s="23">
        <f t="shared" si="2"/>
        <v>389538</v>
      </c>
      <c r="K22" s="23">
        <f t="shared" si="2"/>
        <v>2590860.0100000002</v>
      </c>
      <c r="L22" s="23">
        <f t="shared" si="2"/>
        <v>0</v>
      </c>
      <c r="M22" s="57">
        <f t="shared" si="2"/>
        <v>178.81200000000001</v>
      </c>
      <c r="N22" s="23">
        <f t="shared" si="2"/>
        <v>262873.47000000003</v>
      </c>
      <c r="O22" s="23">
        <f t="shared" si="2"/>
        <v>11089487.290000001</v>
      </c>
      <c r="P22" s="57">
        <f t="shared" si="2"/>
        <v>298.27999999999997</v>
      </c>
      <c r="Q22" s="23">
        <f t="shared" si="2"/>
        <v>374837.84</v>
      </c>
      <c r="R22" s="23">
        <f t="shared" si="2"/>
        <v>11464325.130000001</v>
      </c>
      <c r="S22" s="42"/>
      <c r="T22" s="42"/>
    </row>
    <row r="23" spans="1:20">
      <c r="A23" s="15" t="s">
        <v>0</v>
      </c>
      <c r="B23" s="64"/>
      <c r="C23" s="16"/>
      <c r="D23" s="64"/>
      <c r="E23" s="16"/>
      <c r="F23" s="78"/>
      <c r="G23" s="16"/>
      <c r="H23" s="64"/>
      <c r="I23" s="16"/>
      <c r="J23" s="16"/>
      <c r="K23" s="16"/>
      <c r="L23" s="16"/>
      <c r="M23" s="64"/>
      <c r="N23" s="16"/>
      <c r="O23" s="16"/>
      <c r="P23" s="73"/>
      <c r="Q23" s="25"/>
      <c r="R23" s="16"/>
      <c r="S23" s="41"/>
      <c r="T23" s="41"/>
    </row>
    <row r="24" spans="1:20" s="17" customFormat="1">
      <c r="A24" s="32" t="s">
        <v>1</v>
      </c>
      <c r="B24" s="58">
        <v>1313.7</v>
      </c>
      <c r="C24" s="12">
        <v>222606.47</v>
      </c>
      <c r="D24" s="58">
        <v>425.05</v>
      </c>
      <c r="E24" s="12">
        <v>155465.91</v>
      </c>
      <c r="F24" s="79">
        <v>190.47863000000001</v>
      </c>
      <c r="G24" s="12">
        <v>887518.01</v>
      </c>
      <c r="H24" s="58">
        <v>872.2</v>
      </c>
      <c r="I24" s="12">
        <v>107690.53</v>
      </c>
      <c r="J24" s="12">
        <v>29251</v>
      </c>
      <c r="K24" s="12">
        <v>226402.74</v>
      </c>
      <c r="L24" s="12">
        <v>0</v>
      </c>
      <c r="M24" s="58">
        <v>48</v>
      </c>
      <c r="N24" s="12">
        <v>71052.960000000006</v>
      </c>
      <c r="O24" s="12">
        <f t="shared" ref="O24:O31" si="3">C24+E24+G24+I24+K24+N24</f>
        <v>1670736.62</v>
      </c>
      <c r="P24" s="58">
        <v>0</v>
      </c>
      <c r="Q24" s="12">
        <v>0</v>
      </c>
      <c r="R24" s="88">
        <f t="shared" ref="R24:R31" si="4">O24+Q24</f>
        <v>1670736.62</v>
      </c>
      <c r="S24" s="42"/>
      <c r="T24" s="42"/>
    </row>
    <row r="25" spans="1:20" s="17" customFormat="1">
      <c r="A25" s="32" t="s">
        <v>2</v>
      </c>
      <c r="B25" s="58">
        <v>745.5</v>
      </c>
      <c r="C25" s="12">
        <v>149100</v>
      </c>
      <c r="D25" s="58">
        <v>0</v>
      </c>
      <c r="E25" s="12">
        <v>0</v>
      </c>
      <c r="F25" s="79">
        <v>332.46616999999998</v>
      </c>
      <c r="G25" s="12">
        <v>2541963.21</v>
      </c>
      <c r="H25" s="58">
        <v>1314</v>
      </c>
      <c r="I25" s="12">
        <v>162239.57999999999</v>
      </c>
      <c r="J25" s="12">
        <v>67393</v>
      </c>
      <c r="K25" s="12">
        <v>521621.82</v>
      </c>
      <c r="L25" s="12">
        <v>0</v>
      </c>
      <c r="M25" s="58">
        <v>32.795999999999999</v>
      </c>
      <c r="N25" s="12">
        <v>48546.93</v>
      </c>
      <c r="O25" s="12">
        <f t="shared" si="3"/>
        <v>3423471.54</v>
      </c>
      <c r="P25" s="58">
        <v>0</v>
      </c>
      <c r="Q25" s="12">
        <v>0</v>
      </c>
      <c r="R25" s="88">
        <f t="shared" si="4"/>
        <v>3423471.54</v>
      </c>
      <c r="S25" s="42"/>
      <c r="T25" s="42"/>
    </row>
    <row r="26" spans="1:20" s="17" customFormat="1">
      <c r="A26" s="32" t="s">
        <v>3</v>
      </c>
      <c r="B26" s="58">
        <v>80</v>
      </c>
      <c r="C26" s="12">
        <v>48800</v>
      </c>
      <c r="D26" s="58">
        <v>0</v>
      </c>
      <c r="E26" s="12">
        <v>0</v>
      </c>
      <c r="F26" s="79">
        <v>135.17164</v>
      </c>
      <c r="G26" s="12">
        <v>1910018.53</v>
      </c>
      <c r="H26" s="58">
        <v>641.74099999999999</v>
      </c>
      <c r="I26" s="12">
        <v>79235.7</v>
      </c>
      <c r="J26" s="12">
        <v>32594</v>
      </c>
      <c r="K26" s="12">
        <v>252277.56</v>
      </c>
      <c r="L26" s="12">
        <v>0</v>
      </c>
      <c r="M26" s="58">
        <v>0</v>
      </c>
      <c r="N26" s="12">
        <v>0</v>
      </c>
      <c r="O26" s="12">
        <f t="shared" si="3"/>
        <v>2290331.79</v>
      </c>
      <c r="P26" s="58">
        <v>0</v>
      </c>
      <c r="Q26" s="12">
        <v>0</v>
      </c>
      <c r="R26" s="88">
        <f t="shared" si="4"/>
        <v>2290331.79</v>
      </c>
      <c r="S26" s="42"/>
      <c r="T26" s="42"/>
    </row>
    <row r="27" spans="1:20" s="17" customFormat="1">
      <c r="A27" s="32" t="s">
        <v>4</v>
      </c>
      <c r="B27" s="59">
        <v>98.55</v>
      </c>
      <c r="C27" s="43">
        <v>75390.75</v>
      </c>
      <c r="D27" s="58">
        <v>0</v>
      </c>
      <c r="E27" s="12">
        <v>0</v>
      </c>
      <c r="F27" s="79">
        <v>100.61277</v>
      </c>
      <c r="G27" s="12">
        <v>970746.21</v>
      </c>
      <c r="H27" s="58">
        <v>677.90099999999995</v>
      </c>
      <c r="I27" s="12">
        <v>83700.44</v>
      </c>
      <c r="J27" s="12">
        <v>23737.77</v>
      </c>
      <c r="K27" s="12">
        <v>183730.34</v>
      </c>
      <c r="L27" s="12">
        <v>0</v>
      </c>
      <c r="M27" s="58">
        <v>14.88</v>
      </c>
      <c r="N27" s="12">
        <v>22026.42</v>
      </c>
      <c r="O27" s="12">
        <f t="shared" si="3"/>
        <v>1335594.1599999999</v>
      </c>
      <c r="P27" s="58">
        <v>0</v>
      </c>
      <c r="Q27" s="12">
        <v>0</v>
      </c>
      <c r="R27" s="88">
        <f t="shared" si="4"/>
        <v>1335594.1599999999</v>
      </c>
      <c r="S27" s="42"/>
      <c r="T27" s="42"/>
    </row>
    <row r="28" spans="1:20" s="17" customFormat="1">
      <c r="A28" s="32" t="s">
        <v>5</v>
      </c>
      <c r="B28" s="58">
        <v>907</v>
      </c>
      <c r="C28" s="12">
        <v>172330</v>
      </c>
      <c r="D28" s="58">
        <v>0</v>
      </c>
      <c r="E28" s="12">
        <v>0</v>
      </c>
      <c r="F28" s="79">
        <v>249.27278000000001</v>
      </c>
      <c r="G28" s="12">
        <v>1513344.99</v>
      </c>
      <c r="H28" s="58">
        <v>891</v>
      </c>
      <c r="I28" s="12">
        <v>110011.77</v>
      </c>
      <c r="J28" s="12">
        <v>35646</v>
      </c>
      <c r="K28" s="12">
        <v>275900.03999999998</v>
      </c>
      <c r="L28" s="12">
        <v>0</v>
      </c>
      <c r="M28" s="58">
        <v>27</v>
      </c>
      <c r="N28" s="12">
        <v>39967.29</v>
      </c>
      <c r="O28" s="12">
        <f t="shared" si="3"/>
        <v>2111554.09</v>
      </c>
      <c r="P28" s="58">
        <v>0</v>
      </c>
      <c r="Q28" s="12">
        <v>0</v>
      </c>
      <c r="R28" s="88">
        <f t="shared" si="4"/>
        <v>2111554.09</v>
      </c>
      <c r="S28" s="42"/>
      <c r="T28" s="42"/>
    </row>
    <row r="29" spans="1:20" s="17" customFormat="1">
      <c r="A29" s="32" t="s">
        <v>6</v>
      </c>
      <c r="B29" s="58">
        <v>1104.405</v>
      </c>
      <c r="C29" s="12">
        <v>187141.43</v>
      </c>
      <c r="D29" s="58">
        <v>458.28</v>
      </c>
      <c r="E29" s="12">
        <v>171404.02</v>
      </c>
      <c r="F29" s="79">
        <v>279.98577999999998</v>
      </c>
      <c r="G29" s="12">
        <v>1348943.47</v>
      </c>
      <c r="H29" s="58">
        <v>646.125</v>
      </c>
      <c r="I29" s="12">
        <v>79777.05</v>
      </c>
      <c r="J29" s="12">
        <v>70277.5</v>
      </c>
      <c r="K29" s="12">
        <v>543947.85</v>
      </c>
      <c r="L29" s="12">
        <v>0</v>
      </c>
      <c r="M29" s="58">
        <v>36.96</v>
      </c>
      <c r="N29" s="12">
        <v>54710.78</v>
      </c>
      <c r="O29" s="12">
        <f t="shared" si="3"/>
        <v>2385924.5999999996</v>
      </c>
      <c r="P29" s="58">
        <v>0</v>
      </c>
      <c r="Q29" s="12">
        <v>0</v>
      </c>
      <c r="R29" s="88">
        <f t="shared" si="4"/>
        <v>2385924.5999999996</v>
      </c>
      <c r="S29" s="42"/>
      <c r="T29" s="42"/>
    </row>
    <row r="30" spans="1:20" s="17" customFormat="1">
      <c r="A30" s="32" t="s">
        <v>7</v>
      </c>
      <c r="B30" s="58">
        <v>972.22500000000002</v>
      </c>
      <c r="C30" s="12">
        <v>164743.53</v>
      </c>
      <c r="D30" s="58">
        <v>391.72500000000002</v>
      </c>
      <c r="E30" s="12">
        <v>146505.46</v>
      </c>
      <c r="F30" s="79">
        <v>190.3493</v>
      </c>
      <c r="G30" s="12">
        <v>917083.87</v>
      </c>
      <c r="H30" s="58">
        <v>580.5</v>
      </c>
      <c r="I30" s="12">
        <v>71674.34</v>
      </c>
      <c r="J30" s="12">
        <v>43362</v>
      </c>
      <c r="K30" s="12">
        <v>335621.88</v>
      </c>
      <c r="L30" s="12">
        <v>0</v>
      </c>
      <c r="M30" s="58">
        <v>39.36</v>
      </c>
      <c r="N30" s="12">
        <v>58263.43</v>
      </c>
      <c r="O30" s="12">
        <f t="shared" si="3"/>
        <v>1693892.51</v>
      </c>
      <c r="P30" s="58">
        <v>0</v>
      </c>
      <c r="Q30" s="12">
        <v>0</v>
      </c>
      <c r="R30" s="88">
        <f t="shared" si="4"/>
        <v>1693892.51</v>
      </c>
      <c r="S30" s="42"/>
      <c r="T30" s="42"/>
    </row>
    <row r="31" spans="1:20" s="17" customFormat="1" ht="15.75" thickBot="1">
      <c r="A31" s="33" t="s">
        <v>8</v>
      </c>
      <c r="B31" s="60">
        <v>0</v>
      </c>
      <c r="C31" s="14">
        <v>0</v>
      </c>
      <c r="D31" s="60">
        <v>0</v>
      </c>
      <c r="E31" s="14">
        <v>0</v>
      </c>
      <c r="F31" s="80">
        <v>173.00711000000001</v>
      </c>
      <c r="G31" s="14">
        <v>1862200.1</v>
      </c>
      <c r="H31" s="60">
        <v>0</v>
      </c>
      <c r="I31" s="14">
        <v>0</v>
      </c>
      <c r="J31" s="14">
        <v>23188.5</v>
      </c>
      <c r="K31" s="14">
        <v>1058555.03</v>
      </c>
      <c r="L31" s="12">
        <v>0</v>
      </c>
      <c r="M31" s="60">
        <v>0</v>
      </c>
      <c r="N31" s="14">
        <v>0</v>
      </c>
      <c r="O31" s="14">
        <f t="shared" si="3"/>
        <v>2920755.13</v>
      </c>
      <c r="P31" s="58">
        <v>0</v>
      </c>
      <c r="Q31" s="12">
        <v>0</v>
      </c>
      <c r="R31" s="89">
        <f t="shared" si="4"/>
        <v>2920755.13</v>
      </c>
      <c r="S31" s="42"/>
      <c r="T31" s="42"/>
    </row>
    <row r="32" spans="1:20" s="17" customFormat="1" ht="15.75" thickBot="1">
      <c r="A32" s="24" t="s">
        <v>56</v>
      </c>
      <c r="B32" s="57">
        <f>SUM(B24:B31)</f>
        <v>5221.38</v>
      </c>
      <c r="C32" s="23">
        <f t="shared" ref="C32:K32" si="5">SUM(C24:C31)</f>
        <v>1020112.1799999999</v>
      </c>
      <c r="D32" s="57">
        <f t="shared" si="5"/>
        <v>1275.0549999999998</v>
      </c>
      <c r="E32" s="23">
        <f t="shared" si="5"/>
        <v>473375.39</v>
      </c>
      <c r="F32" s="56">
        <f t="shared" si="5"/>
        <v>1651.3441800000001</v>
      </c>
      <c r="G32" s="23">
        <f t="shared" si="5"/>
        <v>11951818.389999999</v>
      </c>
      <c r="H32" s="57">
        <f t="shared" si="5"/>
        <v>5623.4669999999996</v>
      </c>
      <c r="I32" s="23">
        <f t="shared" si="5"/>
        <v>694329.41</v>
      </c>
      <c r="J32" s="23">
        <f t="shared" si="5"/>
        <v>325449.77</v>
      </c>
      <c r="K32" s="23">
        <f t="shared" si="5"/>
        <v>3398057.26</v>
      </c>
      <c r="L32" s="23">
        <f t="shared" ref="L32" si="6">SUM(L24:L31)</f>
        <v>0</v>
      </c>
      <c r="M32" s="57">
        <f t="shared" ref="M32" si="7">SUM(M24:M31)</f>
        <v>198.99599999999998</v>
      </c>
      <c r="N32" s="23">
        <f>SUM(N24:N31)</f>
        <v>294567.81</v>
      </c>
      <c r="O32" s="23">
        <f t="shared" ref="O32" si="8">SUM(O24:O31)</f>
        <v>17832260.439999998</v>
      </c>
      <c r="P32" s="57">
        <f t="shared" ref="P32" si="9">SUM(P24:P31)</f>
        <v>0</v>
      </c>
      <c r="Q32" s="23">
        <f t="shared" ref="Q32:R32" si="10">SUM(Q24:Q31)</f>
        <v>0</v>
      </c>
      <c r="R32" s="23">
        <f t="shared" si="10"/>
        <v>17832260.439999998</v>
      </c>
      <c r="S32" s="42"/>
      <c r="T32" s="42"/>
    </row>
    <row r="33" spans="1:20">
      <c r="A33" s="15" t="s">
        <v>9</v>
      </c>
      <c r="B33" s="64"/>
      <c r="C33" s="16"/>
      <c r="D33" s="64"/>
      <c r="E33" s="16"/>
      <c r="F33" s="78"/>
      <c r="G33" s="16"/>
      <c r="H33" s="64"/>
      <c r="I33" s="16"/>
      <c r="J33" s="16"/>
      <c r="K33" s="16"/>
      <c r="L33" s="16"/>
      <c r="M33" s="64"/>
      <c r="N33" s="16"/>
      <c r="O33" s="16"/>
      <c r="P33" s="73"/>
      <c r="Q33" s="25"/>
      <c r="R33" s="16"/>
      <c r="S33" s="41"/>
      <c r="T33" s="41"/>
    </row>
    <row r="34" spans="1:20" s="17" customFormat="1">
      <c r="A34" s="32" t="s">
        <v>10</v>
      </c>
      <c r="B34" s="58">
        <v>536.57500000000005</v>
      </c>
      <c r="C34" s="12">
        <v>257856.48</v>
      </c>
      <c r="D34" s="58">
        <v>0</v>
      </c>
      <c r="E34" s="12">
        <v>0</v>
      </c>
      <c r="F34" s="79">
        <v>936.97329999999999</v>
      </c>
      <c r="G34" s="12">
        <v>10923634.9</v>
      </c>
      <c r="H34" s="58">
        <v>669.37599999999998</v>
      </c>
      <c r="I34" s="12">
        <v>75138.960000000006</v>
      </c>
      <c r="J34" s="12">
        <v>82766</v>
      </c>
      <c r="K34" s="12">
        <v>502389.62</v>
      </c>
      <c r="L34" s="12">
        <v>0</v>
      </c>
      <c r="M34" s="58">
        <v>12.96</v>
      </c>
      <c r="N34" s="12">
        <v>19184.3</v>
      </c>
      <c r="O34" s="12">
        <f t="shared" ref="O34:O76" si="11">C34+E34+G34+I34+K34+N34</f>
        <v>11778204.260000002</v>
      </c>
      <c r="P34" s="58">
        <v>0</v>
      </c>
      <c r="Q34" s="12">
        <v>0</v>
      </c>
      <c r="R34" s="1">
        <f t="shared" ref="R34:R76" si="12">O34+Q34</f>
        <v>11778204.260000002</v>
      </c>
      <c r="S34" s="42"/>
      <c r="T34" s="42"/>
    </row>
    <row r="35" spans="1:20" s="17" customFormat="1">
      <c r="A35" s="32" t="s">
        <v>99</v>
      </c>
      <c r="B35" s="58">
        <v>0</v>
      </c>
      <c r="C35" s="12">
        <v>0</v>
      </c>
      <c r="D35" s="58">
        <v>0</v>
      </c>
      <c r="E35" s="12">
        <v>0</v>
      </c>
      <c r="F35" s="79">
        <v>35.844549999999998</v>
      </c>
      <c r="G35" s="12">
        <v>461848.75</v>
      </c>
      <c r="H35" s="58">
        <v>0</v>
      </c>
      <c r="I35" s="12">
        <v>0</v>
      </c>
      <c r="J35" s="12">
        <v>4703.51</v>
      </c>
      <c r="K35" s="12">
        <v>28550.32</v>
      </c>
      <c r="L35" s="12">
        <v>0</v>
      </c>
      <c r="M35" s="58">
        <v>0</v>
      </c>
      <c r="N35" s="12">
        <v>0</v>
      </c>
      <c r="O35" s="12">
        <f t="shared" si="11"/>
        <v>490399.07</v>
      </c>
      <c r="P35" s="58">
        <v>0</v>
      </c>
      <c r="Q35" s="12">
        <v>0</v>
      </c>
      <c r="R35" s="1">
        <f t="shared" si="12"/>
        <v>490399.07</v>
      </c>
      <c r="S35" s="42"/>
      <c r="T35" s="42"/>
    </row>
    <row r="36" spans="1:20" s="17" customFormat="1">
      <c r="A36" s="32" t="s">
        <v>11</v>
      </c>
      <c r="B36" s="58">
        <v>0</v>
      </c>
      <c r="C36" s="12">
        <v>0</v>
      </c>
      <c r="D36" s="58">
        <v>0</v>
      </c>
      <c r="E36" s="12">
        <v>0</v>
      </c>
      <c r="F36" s="79">
        <v>0</v>
      </c>
      <c r="G36" s="12">
        <v>0</v>
      </c>
      <c r="H36" s="58">
        <v>0</v>
      </c>
      <c r="I36" s="12">
        <v>0</v>
      </c>
      <c r="J36" s="12">
        <v>13054.45</v>
      </c>
      <c r="K36" s="12">
        <v>464607.82</v>
      </c>
      <c r="L36" s="12">
        <v>0</v>
      </c>
      <c r="M36" s="58">
        <v>0</v>
      </c>
      <c r="N36" s="12">
        <v>0</v>
      </c>
      <c r="O36" s="12">
        <f t="shared" si="11"/>
        <v>464607.82</v>
      </c>
      <c r="P36" s="58">
        <v>346.34000000000003</v>
      </c>
      <c r="Q36" s="12">
        <v>408390.27</v>
      </c>
      <c r="R36" s="1">
        <f t="shared" si="12"/>
        <v>872998.09000000008</v>
      </c>
      <c r="S36" s="42"/>
      <c r="T36" s="42"/>
    </row>
    <row r="37" spans="1:20" s="17" customFormat="1">
      <c r="A37" s="55" t="s">
        <v>12</v>
      </c>
      <c r="B37" s="58">
        <v>786.5</v>
      </c>
      <c r="C37" s="12">
        <v>165165</v>
      </c>
      <c r="D37" s="58">
        <v>400.78699999999998</v>
      </c>
      <c r="E37" s="12">
        <v>149300.85999999999</v>
      </c>
      <c r="F37" s="79">
        <v>519.39592000000005</v>
      </c>
      <c r="G37" s="12">
        <v>2432897.21</v>
      </c>
      <c r="H37" s="58">
        <v>335.245</v>
      </c>
      <c r="I37" s="12">
        <v>41392.699999999997</v>
      </c>
      <c r="J37" s="12">
        <v>57645.46</v>
      </c>
      <c r="K37" s="12">
        <v>446175.86</v>
      </c>
      <c r="L37" s="12">
        <v>0</v>
      </c>
      <c r="M37" s="58">
        <v>36</v>
      </c>
      <c r="N37" s="12">
        <v>53289.72</v>
      </c>
      <c r="O37" s="12">
        <f t="shared" si="11"/>
        <v>3288221.35</v>
      </c>
      <c r="P37" s="58">
        <v>0</v>
      </c>
      <c r="Q37" s="12">
        <v>0</v>
      </c>
      <c r="R37" s="1">
        <f t="shared" si="12"/>
        <v>3288221.35</v>
      </c>
      <c r="S37" s="42"/>
      <c r="T37" s="42"/>
    </row>
    <row r="38" spans="1:20" s="17" customFormat="1">
      <c r="A38" s="55" t="s">
        <v>13</v>
      </c>
      <c r="B38" s="58">
        <f t="shared" ref="B38:K38" si="13">B39+B40</f>
        <v>37.5</v>
      </c>
      <c r="C38" s="12">
        <f t="shared" si="13"/>
        <v>22875</v>
      </c>
      <c r="D38" s="58">
        <f t="shared" si="13"/>
        <v>0</v>
      </c>
      <c r="E38" s="12">
        <f t="shared" si="13"/>
        <v>0</v>
      </c>
      <c r="F38" s="79">
        <f t="shared" si="13"/>
        <v>574.52574000000004</v>
      </c>
      <c r="G38" s="12">
        <f t="shared" si="13"/>
        <v>6465612.6000000006</v>
      </c>
      <c r="H38" s="58">
        <f t="shared" si="13"/>
        <v>532.83600000000001</v>
      </c>
      <c r="I38" s="12">
        <f t="shared" si="13"/>
        <v>65789.259999999995</v>
      </c>
      <c r="J38" s="12">
        <f t="shared" si="13"/>
        <v>125796.34</v>
      </c>
      <c r="K38" s="12">
        <f t="shared" si="13"/>
        <v>973663.63</v>
      </c>
      <c r="L38" s="12">
        <v>0</v>
      </c>
      <c r="M38" s="58">
        <f t="shared" ref="M38:R38" si="14">M39+M40</f>
        <v>0</v>
      </c>
      <c r="N38" s="12">
        <f t="shared" si="14"/>
        <v>0</v>
      </c>
      <c r="O38" s="12">
        <f t="shared" si="14"/>
        <v>7527940.4900000002</v>
      </c>
      <c r="P38" s="58">
        <f t="shared" si="14"/>
        <v>0</v>
      </c>
      <c r="Q38" s="12">
        <f t="shared" si="14"/>
        <v>0</v>
      </c>
      <c r="R38" s="1">
        <f t="shared" si="14"/>
        <v>7527940.4900000002</v>
      </c>
      <c r="S38" s="42"/>
      <c r="T38" s="42"/>
    </row>
    <row r="39" spans="1:20" s="17" customFormat="1">
      <c r="A39" s="55" t="s">
        <v>97</v>
      </c>
      <c r="B39" s="58">
        <v>37.5</v>
      </c>
      <c r="C39" s="12">
        <v>22875</v>
      </c>
      <c r="D39" s="58">
        <v>0</v>
      </c>
      <c r="E39" s="12">
        <v>0</v>
      </c>
      <c r="F39" s="79">
        <v>315.63398999999998</v>
      </c>
      <c r="G39" s="12">
        <v>4460009.28</v>
      </c>
      <c r="H39" s="58">
        <v>340.83600000000001</v>
      </c>
      <c r="I39" s="12">
        <v>42083.02</v>
      </c>
      <c r="J39" s="12">
        <v>105672.34</v>
      </c>
      <c r="K39" s="12">
        <v>817903.87</v>
      </c>
      <c r="L39" s="12">
        <v>0</v>
      </c>
      <c r="M39" s="58">
        <v>0</v>
      </c>
      <c r="N39" s="12">
        <v>0</v>
      </c>
      <c r="O39" s="12">
        <f t="shared" si="11"/>
        <v>5342871.17</v>
      </c>
      <c r="P39" s="58">
        <v>0</v>
      </c>
      <c r="Q39" s="12">
        <v>0</v>
      </c>
      <c r="R39" s="1">
        <f t="shared" si="12"/>
        <v>5342871.17</v>
      </c>
      <c r="S39" s="42"/>
      <c r="T39" s="42"/>
    </row>
    <row r="40" spans="1:20" s="17" customFormat="1">
      <c r="A40" s="55" t="s">
        <v>98</v>
      </c>
      <c r="B40" s="58">
        <v>0</v>
      </c>
      <c r="C40" s="12">
        <v>0</v>
      </c>
      <c r="D40" s="58">
        <v>0</v>
      </c>
      <c r="E40" s="12">
        <v>0</v>
      </c>
      <c r="F40" s="79">
        <v>258.89175</v>
      </c>
      <c r="G40" s="12">
        <v>2005603.32</v>
      </c>
      <c r="H40" s="58">
        <v>192</v>
      </c>
      <c r="I40" s="12">
        <v>23706.240000000002</v>
      </c>
      <c r="J40" s="12">
        <v>20124</v>
      </c>
      <c r="K40" s="12">
        <v>155759.76</v>
      </c>
      <c r="L40" s="12">
        <v>0</v>
      </c>
      <c r="M40" s="58">
        <v>0</v>
      </c>
      <c r="N40" s="12">
        <v>0</v>
      </c>
      <c r="O40" s="12">
        <f t="shared" si="11"/>
        <v>2185069.3200000003</v>
      </c>
      <c r="P40" s="58">
        <v>0</v>
      </c>
      <c r="Q40" s="12">
        <v>0</v>
      </c>
      <c r="R40" s="1">
        <f t="shared" si="12"/>
        <v>2185069.3200000003</v>
      </c>
      <c r="S40" s="42"/>
      <c r="T40" s="42"/>
    </row>
    <row r="41" spans="1:20" s="17" customFormat="1">
      <c r="A41" s="55" t="s">
        <v>102</v>
      </c>
      <c r="B41" s="58">
        <v>0</v>
      </c>
      <c r="C41" s="12">
        <v>0</v>
      </c>
      <c r="D41" s="58">
        <v>0</v>
      </c>
      <c r="E41" s="12">
        <v>0</v>
      </c>
      <c r="F41" s="79">
        <v>26.484629999999999</v>
      </c>
      <c r="G41" s="12">
        <v>205173.22</v>
      </c>
      <c r="H41" s="58">
        <v>119.55800000000001</v>
      </c>
      <c r="I41" s="12">
        <v>14761.88</v>
      </c>
      <c r="J41" s="12">
        <v>2058.69</v>
      </c>
      <c r="K41" s="12">
        <v>15934.22</v>
      </c>
      <c r="L41" s="12">
        <v>0</v>
      </c>
      <c r="M41" s="58">
        <v>0</v>
      </c>
      <c r="N41" s="12">
        <v>0</v>
      </c>
      <c r="O41" s="12">
        <f t="shared" si="11"/>
        <v>235869.32</v>
      </c>
      <c r="P41" s="58">
        <v>0</v>
      </c>
      <c r="Q41" s="12">
        <v>0</v>
      </c>
      <c r="R41" s="1">
        <f t="shared" si="12"/>
        <v>235869.32</v>
      </c>
      <c r="S41" s="42"/>
      <c r="T41" s="42"/>
    </row>
    <row r="42" spans="1:20" s="17" customFormat="1">
      <c r="A42" s="55" t="s">
        <v>14</v>
      </c>
      <c r="B42" s="58">
        <v>107.5</v>
      </c>
      <c r="C42" s="12">
        <v>43728.85</v>
      </c>
      <c r="D42" s="58">
        <v>0</v>
      </c>
      <c r="E42" s="12">
        <v>0</v>
      </c>
      <c r="F42" s="79">
        <v>236.2612</v>
      </c>
      <c r="G42" s="12">
        <v>1839588.73</v>
      </c>
      <c r="H42" s="58">
        <v>340.63499999999999</v>
      </c>
      <c r="I42" s="12">
        <v>42058.2</v>
      </c>
      <c r="J42" s="12">
        <v>26130</v>
      </c>
      <c r="K42" s="12">
        <v>202246.2</v>
      </c>
      <c r="L42" s="12">
        <v>0</v>
      </c>
      <c r="M42" s="58">
        <v>1.92</v>
      </c>
      <c r="N42" s="12">
        <v>2842.12</v>
      </c>
      <c r="O42" s="12">
        <f t="shared" si="11"/>
        <v>2130464.1</v>
      </c>
      <c r="P42" s="58">
        <v>0</v>
      </c>
      <c r="Q42" s="12">
        <v>0</v>
      </c>
      <c r="R42" s="1">
        <f t="shared" si="12"/>
        <v>2130464.1</v>
      </c>
      <c r="S42" s="42"/>
      <c r="T42" s="42"/>
    </row>
    <row r="43" spans="1:20" s="17" customFormat="1">
      <c r="A43" s="55" t="s">
        <v>99</v>
      </c>
      <c r="B43" s="58">
        <v>53.534999999999997</v>
      </c>
      <c r="C43" s="12">
        <v>21776.97</v>
      </c>
      <c r="D43" s="58">
        <v>0</v>
      </c>
      <c r="E43" s="12">
        <v>0</v>
      </c>
      <c r="F43" s="79">
        <v>30.973839999999999</v>
      </c>
      <c r="G43" s="12">
        <v>241170.08</v>
      </c>
      <c r="H43" s="58">
        <v>169.636</v>
      </c>
      <c r="I43" s="12">
        <v>20944.990000000002</v>
      </c>
      <c r="J43" s="12">
        <v>3425.64</v>
      </c>
      <c r="K43" s="12">
        <v>26514.48</v>
      </c>
      <c r="L43" s="12">
        <v>0</v>
      </c>
      <c r="M43" s="58">
        <v>0</v>
      </c>
      <c r="N43" s="12">
        <v>0</v>
      </c>
      <c r="O43" s="12">
        <f t="shared" si="11"/>
        <v>310406.51999999996</v>
      </c>
      <c r="P43" s="58">
        <v>0</v>
      </c>
      <c r="Q43" s="12">
        <v>0</v>
      </c>
      <c r="R43" s="1">
        <f t="shared" si="12"/>
        <v>310406.51999999996</v>
      </c>
      <c r="S43" s="42"/>
      <c r="T43" s="42"/>
    </row>
    <row r="44" spans="1:20" s="17" customFormat="1">
      <c r="A44" s="55" t="s">
        <v>15</v>
      </c>
      <c r="B44" s="58">
        <v>0</v>
      </c>
      <c r="C44" s="12">
        <v>0</v>
      </c>
      <c r="D44" s="58">
        <v>0</v>
      </c>
      <c r="E44" s="12">
        <v>0</v>
      </c>
      <c r="F44" s="79">
        <v>387.94614000000001</v>
      </c>
      <c r="G44" s="12">
        <v>4126335.98</v>
      </c>
      <c r="H44" s="58">
        <v>0</v>
      </c>
      <c r="I44" s="12">
        <v>0</v>
      </c>
      <c r="J44" s="12">
        <v>52364</v>
      </c>
      <c r="K44" s="12">
        <v>2390416</v>
      </c>
      <c r="L44" s="12">
        <v>0</v>
      </c>
      <c r="M44" s="58">
        <v>0</v>
      </c>
      <c r="N44" s="12">
        <v>0</v>
      </c>
      <c r="O44" s="12">
        <f t="shared" si="11"/>
        <v>6516751.9800000004</v>
      </c>
      <c r="P44" s="58">
        <v>11.610000000000001</v>
      </c>
      <c r="Q44" s="12">
        <v>13690.05</v>
      </c>
      <c r="R44" s="1">
        <f t="shared" si="12"/>
        <v>6530442.0300000003</v>
      </c>
      <c r="S44" s="42"/>
      <c r="T44" s="42"/>
    </row>
    <row r="45" spans="1:20" s="17" customFormat="1">
      <c r="A45" s="55" t="s">
        <v>99</v>
      </c>
      <c r="B45" s="58">
        <v>0</v>
      </c>
      <c r="C45" s="12">
        <v>0</v>
      </c>
      <c r="D45" s="58">
        <v>0</v>
      </c>
      <c r="E45" s="12">
        <v>0</v>
      </c>
      <c r="F45" s="79">
        <v>80.595100000000002</v>
      </c>
      <c r="G45" s="12">
        <v>765449.52</v>
      </c>
      <c r="H45" s="58">
        <v>0</v>
      </c>
      <c r="I45" s="12">
        <v>0</v>
      </c>
      <c r="J45" s="12">
        <v>18342.5</v>
      </c>
      <c r="K45" s="12">
        <v>837335.13</v>
      </c>
      <c r="L45" s="12">
        <v>0</v>
      </c>
      <c r="M45" s="58">
        <v>0</v>
      </c>
      <c r="N45" s="12">
        <v>0</v>
      </c>
      <c r="O45" s="12">
        <f t="shared" si="11"/>
        <v>1602784.65</v>
      </c>
      <c r="P45" s="58">
        <v>0</v>
      </c>
      <c r="Q45" s="12">
        <v>0</v>
      </c>
      <c r="R45" s="1">
        <f t="shared" si="12"/>
        <v>1602784.65</v>
      </c>
      <c r="S45" s="42"/>
      <c r="T45" s="42"/>
    </row>
    <row r="46" spans="1:20" s="17" customFormat="1">
      <c r="A46" s="55" t="s">
        <v>16</v>
      </c>
      <c r="B46" s="58">
        <v>0</v>
      </c>
      <c r="C46" s="12">
        <v>0</v>
      </c>
      <c r="D46" s="58">
        <v>0</v>
      </c>
      <c r="E46" s="12">
        <v>0</v>
      </c>
      <c r="F46" s="79">
        <v>211.50101000000001</v>
      </c>
      <c r="G46" s="12">
        <v>3942281.07</v>
      </c>
      <c r="H46" s="58">
        <v>0</v>
      </c>
      <c r="I46" s="12">
        <v>0</v>
      </c>
      <c r="J46" s="12">
        <v>29037.5</v>
      </c>
      <c r="K46" s="12">
        <v>1325561.8799999999</v>
      </c>
      <c r="L46" s="12">
        <v>0</v>
      </c>
      <c r="M46" s="58">
        <v>0</v>
      </c>
      <c r="N46" s="12">
        <v>0</v>
      </c>
      <c r="O46" s="12">
        <f t="shared" si="11"/>
        <v>5267842.9499999993</v>
      </c>
      <c r="P46" s="58">
        <v>0</v>
      </c>
      <c r="Q46" s="12">
        <v>0</v>
      </c>
      <c r="R46" s="1">
        <f t="shared" si="12"/>
        <v>5267842.9499999993</v>
      </c>
      <c r="S46" s="42"/>
      <c r="T46" s="42"/>
    </row>
    <row r="47" spans="1:20" s="17" customFormat="1">
      <c r="A47" s="55" t="s">
        <v>99</v>
      </c>
      <c r="B47" s="58">
        <v>0</v>
      </c>
      <c r="C47" s="12">
        <v>0</v>
      </c>
      <c r="D47" s="58">
        <v>0</v>
      </c>
      <c r="E47" s="12">
        <v>0</v>
      </c>
      <c r="F47" s="79">
        <v>70.131460000000004</v>
      </c>
      <c r="G47" s="12">
        <v>1307214.8400000001</v>
      </c>
      <c r="H47" s="58">
        <v>0</v>
      </c>
      <c r="I47" s="12">
        <v>0</v>
      </c>
      <c r="J47" s="12">
        <v>10992.5</v>
      </c>
      <c r="K47" s="12">
        <v>501807.63</v>
      </c>
      <c r="L47" s="12">
        <v>0</v>
      </c>
      <c r="M47" s="58">
        <v>0</v>
      </c>
      <c r="N47" s="12">
        <v>0</v>
      </c>
      <c r="O47" s="12">
        <f t="shared" si="11"/>
        <v>1809022.4700000002</v>
      </c>
      <c r="P47" s="58">
        <v>0</v>
      </c>
      <c r="Q47" s="12">
        <v>0</v>
      </c>
      <c r="R47" s="1">
        <f t="shared" si="12"/>
        <v>1809022.4700000002</v>
      </c>
      <c r="S47" s="42"/>
      <c r="T47" s="42"/>
    </row>
    <row r="48" spans="1:20" s="17" customFormat="1">
      <c r="A48" s="55" t="s">
        <v>17</v>
      </c>
      <c r="B48" s="58">
        <v>0</v>
      </c>
      <c r="C48" s="12">
        <v>0</v>
      </c>
      <c r="D48" s="58">
        <v>0</v>
      </c>
      <c r="E48" s="12">
        <v>0</v>
      </c>
      <c r="F48" s="79">
        <v>235.34994</v>
      </c>
      <c r="G48" s="12">
        <v>3712598.15</v>
      </c>
      <c r="H48" s="58">
        <v>0</v>
      </c>
      <c r="I48" s="12">
        <v>0</v>
      </c>
      <c r="J48" s="12">
        <v>20464.98</v>
      </c>
      <c r="K48" s="12">
        <v>934226.34</v>
      </c>
      <c r="L48" s="12">
        <v>0</v>
      </c>
      <c r="M48" s="58">
        <v>0</v>
      </c>
      <c r="N48" s="12">
        <v>0</v>
      </c>
      <c r="O48" s="12">
        <f t="shared" si="11"/>
        <v>4646824.49</v>
      </c>
      <c r="P48" s="58">
        <v>0</v>
      </c>
      <c r="Q48" s="12">
        <v>0</v>
      </c>
      <c r="R48" s="1">
        <f t="shared" si="12"/>
        <v>4646824.49</v>
      </c>
      <c r="S48" s="42"/>
      <c r="T48" s="42"/>
    </row>
    <row r="49" spans="1:20" s="17" customFormat="1">
      <c r="A49" s="55" t="s">
        <v>99</v>
      </c>
      <c r="B49" s="58">
        <v>0</v>
      </c>
      <c r="C49" s="12">
        <v>0</v>
      </c>
      <c r="D49" s="58">
        <v>0</v>
      </c>
      <c r="E49" s="12">
        <v>0</v>
      </c>
      <c r="F49" s="79">
        <v>6.1661700000000002</v>
      </c>
      <c r="G49" s="12">
        <v>97270.07</v>
      </c>
      <c r="H49" s="58">
        <v>0</v>
      </c>
      <c r="I49" s="12">
        <v>0</v>
      </c>
      <c r="J49" s="12">
        <v>536.17999999999995</v>
      </c>
      <c r="K49" s="12">
        <v>24476.73</v>
      </c>
      <c r="L49" s="12">
        <v>0</v>
      </c>
      <c r="M49" s="58">
        <v>0</v>
      </c>
      <c r="N49" s="12">
        <v>0</v>
      </c>
      <c r="O49" s="12">
        <f t="shared" si="11"/>
        <v>121746.8</v>
      </c>
      <c r="P49" s="58">
        <v>0</v>
      </c>
      <c r="Q49" s="12">
        <v>0</v>
      </c>
      <c r="R49" s="1">
        <f t="shared" si="12"/>
        <v>121746.8</v>
      </c>
      <c r="S49" s="42"/>
      <c r="T49" s="42"/>
    </row>
    <row r="50" spans="1:20" s="17" customFormat="1">
      <c r="A50" s="55" t="s">
        <v>18</v>
      </c>
      <c r="B50" s="58">
        <v>172.97499999999999</v>
      </c>
      <c r="C50" s="12">
        <v>132325.88</v>
      </c>
      <c r="D50" s="58">
        <v>0</v>
      </c>
      <c r="E50" s="12">
        <v>0</v>
      </c>
      <c r="F50" s="79">
        <v>288.32609000000002</v>
      </c>
      <c r="G50" s="12">
        <v>2781868.1</v>
      </c>
      <c r="H50" s="58">
        <v>346.6</v>
      </c>
      <c r="I50" s="12">
        <v>42794.7</v>
      </c>
      <c r="J50" s="12">
        <v>25158</v>
      </c>
      <c r="K50" s="12">
        <v>194722.92</v>
      </c>
      <c r="L50" s="12">
        <v>0</v>
      </c>
      <c r="M50" s="58">
        <v>11.88</v>
      </c>
      <c r="N50" s="12">
        <v>17585.61</v>
      </c>
      <c r="O50" s="12">
        <f t="shared" si="11"/>
        <v>3169297.21</v>
      </c>
      <c r="P50" s="58">
        <v>0</v>
      </c>
      <c r="Q50" s="12">
        <v>0</v>
      </c>
      <c r="R50" s="1">
        <f t="shared" si="12"/>
        <v>3169297.21</v>
      </c>
      <c r="S50" s="42"/>
      <c r="T50" s="42"/>
    </row>
    <row r="51" spans="1:20" s="17" customFormat="1">
      <c r="A51" s="55" t="s">
        <v>19</v>
      </c>
      <c r="B51" s="58">
        <v>344.42700000000002</v>
      </c>
      <c r="C51" s="12">
        <v>183693.25</v>
      </c>
      <c r="D51" s="58">
        <v>0</v>
      </c>
      <c r="E51" s="12">
        <v>0</v>
      </c>
      <c r="F51" s="79">
        <v>352.09730999999999</v>
      </c>
      <c r="G51" s="12">
        <v>2211621.79</v>
      </c>
      <c r="H51" s="58">
        <v>457.92700000000002</v>
      </c>
      <c r="I51" s="12">
        <v>56540.25</v>
      </c>
      <c r="J51" s="12">
        <v>109201</v>
      </c>
      <c r="K51" s="12">
        <v>4985025.6500000004</v>
      </c>
      <c r="L51" s="12">
        <v>0</v>
      </c>
      <c r="M51" s="59">
        <v>5.95</v>
      </c>
      <c r="N51" s="43">
        <v>25000</v>
      </c>
      <c r="O51" s="12">
        <f t="shared" si="11"/>
        <v>7461880.9400000004</v>
      </c>
      <c r="P51" s="58">
        <v>22.33</v>
      </c>
      <c r="Q51" s="12">
        <v>26330.639999999999</v>
      </c>
      <c r="R51" s="1">
        <f t="shared" si="12"/>
        <v>7488211.5800000001</v>
      </c>
      <c r="S51" s="42"/>
      <c r="T51" s="42"/>
    </row>
    <row r="52" spans="1:20" s="17" customFormat="1">
      <c r="A52" s="55" t="s">
        <v>99</v>
      </c>
      <c r="B52" s="58">
        <v>203.17699999999999</v>
      </c>
      <c r="C52" s="12">
        <v>108360.39</v>
      </c>
      <c r="D52" s="58">
        <v>0</v>
      </c>
      <c r="E52" s="12">
        <v>0</v>
      </c>
      <c r="F52" s="79">
        <v>72.444710000000001</v>
      </c>
      <c r="G52" s="12">
        <v>455045.48</v>
      </c>
      <c r="H52" s="58">
        <v>316.67700000000002</v>
      </c>
      <c r="I52" s="12">
        <v>39100.11</v>
      </c>
      <c r="J52" s="12">
        <v>23579.5</v>
      </c>
      <c r="K52" s="12">
        <v>1076404.18</v>
      </c>
      <c r="L52" s="12">
        <v>0</v>
      </c>
      <c r="M52" s="59">
        <v>0</v>
      </c>
      <c r="N52" s="43">
        <v>0</v>
      </c>
      <c r="O52" s="12">
        <f t="shared" si="11"/>
        <v>1678910.16</v>
      </c>
      <c r="P52" s="58">
        <v>0</v>
      </c>
      <c r="Q52" s="12">
        <v>0</v>
      </c>
      <c r="R52" s="1">
        <f t="shared" si="12"/>
        <v>1678910.16</v>
      </c>
      <c r="S52" s="42"/>
      <c r="T52" s="42"/>
    </row>
    <row r="53" spans="1:20" s="17" customFormat="1">
      <c r="A53" s="55" t="s">
        <v>20</v>
      </c>
      <c r="B53" s="58">
        <f t="shared" ref="B53:K53" si="15">B54+B55</f>
        <v>1366</v>
      </c>
      <c r="C53" s="12">
        <f t="shared" si="15"/>
        <v>256680</v>
      </c>
      <c r="D53" s="58">
        <f t="shared" si="15"/>
        <v>0</v>
      </c>
      <c r="E53" s="12">
        <f t="shared" si="15"/>
        <v>0</v>
      </c>
      <c r="F53" s="79">
        <f t="shared" si="15"/>
        <v>838.02944000000002</v>
      </c>
      <c r="G53" s="12">
        <f t="shared" si="15"/>
        <v>7215324.8200000003</v>
      </c>
      <c r="H53" s="58">
        <f t="shared" si="15"/>
        <v>1009</v>
      </c>
      <c r="I53" s="12">
        <f t="shared" si="15"/>
        <v>124581.23</v>
      </c>
      <c r="J53" s="12">
        <f t="shared" si="15"/>
        <v>91373</v>
      </c>
      <c r="K53" s="12">
        <f t="shared" si="15"/>
        <v>681642.58</v>
      </c>
      <c r="L53" s="12">
        <v>0</v>
      </c>
      <c r="M53" s="58">
        <f t="shared" ref="M53:R53" si="16">M54+M55</f>
        <v>55.5</v>
      </c>
      <c r="N53" s="12">
        <f t="shared" si="16"/>
        <v>82154.990000000005</v>
      </c>
      <c r="O53" s="12">
        <f t="shared" si="16"/>
        <v>8360383.6199999992</v>
      </c>
      <c r="P53" s="58">
        <f t="shared" si="16"/>
        <v>0</v>
      </c>
      <c r="Q53" s="12">
        <f t="shared" si="16"/>
        <v>0</v>
      </c>
      <c r="R53" s="1">
        <f t="shared" si="16"/>
        <v>8360383.6199999992</v>
      </c>
      <c r="S53" s="42"/>
      <c r="T53" s="42"/>
    </row>
    <row r="54" spans="1:20" s="17" customFormat="1">
      <c r="A54" s="55" t="s">
        <v>111</v>
      </c>
      <c r="B54" s="58">
        <v>1356</v>
      </c>
      <c r="C54" s="12">
        <v>244080</v>
      </c>
      <c r="D54" s="58">
        <v>0</v>
      </c>
      <c r="E54" s="12">
        <v>0</v>
      </c>
      <c r="F54" s="79">
        <v>596.79399999999998</v>
      </c>
      <c r="G54" s="12">
        <v>3623160.25</v>
      </c>
      <c r="H54" s="58">
        <v>1009</v>
      </c>
      <c r="I54" s="12">
        <v>124581.23</v>
      </c>
      <c r="J54" s="12">
        <v>76044</v>
      </c>
      <c r="K54" s="12">
        <v>567288.24</v>
      </c>
      <c r="L54" s="12">
        <v>0</v>
      </c>
      <c r="M54" s="59">
        <v>55.5</v>
      </c>
      <c r="N54" s="43">
        <v>82154.990000000005</v>
      </c>
      <c r="O54" s="12">
        <f t="shared" si="11"/>
        <v>4641264.71</v>
      </c>
      <c r="P54" s="58">
        <v>0</v>
      </c>
      <c r="Q54" s="12">
        <v>0</v>
      </c>
      <c r="R54" s="1">
        <f t="shared" si="12"/>
        <v>4641264.71</v>
      </c>
      <c r="S54" s="42"/>
      <c r="T54" s="42"/>
    </row>
    <row r="55" spans="1:20" s="17" customFormat="1">
      <c r="A55" s="32" t="s">
        <v>112</v>
      </c>
      <c r="B55" s="58">
        <v>10</v>
      </c>
      <c r="C55" s="12">
        <v>12600</v>
      </c>
      <c r="D55" s="58">
        <v>0</v>
      </c>
      <c r="E55" s="12">
        <v>0</v>
      </c>
      <c r="F55" s="79">
        <v>241.23544000000001</v>
      </c>
      <c r="G55" s="12">
        <v>3592164.57</v>
      </c>
      <c r="H55" s="58">
        <v>0</v>
      </c>
      <c r="I55" s="12">
        <v>0</v>
      </c>
      <c r="J55" s="12">
        <v>15329</v>
      </c>
      <c r="K55" s="12">
        <v>114354.34</v>
      </c>
      <c r="L55" s="12">
        <v>0</v>
      </c>
      <c r="M55" s="58">
        <v>0</v>
      </c>
      <c r="N55" s="12">
        <v>0</v>
      </c>
      <c r="O55" s="12">
        <f t="shared" si="11"/>
        <v>3719118.9099999997</v>
      </c>
      <c r="P55" s="58">
        <v>0</v>
      </c>
      <c r="Q55" s="12">
        <v>0</v>
      </c>
      <c r="R55" s="1">
        <f t="shared" si="12"/>
        <v>3719118.9099999997</v>
      </c>
      <c r="S55" s="42"/>
      <c r="T55" s="42"/>
    </row>
    <row r="56" spans="1:20" s="17" customFormat="1">
      <c r="A56" s="32" t="s">
        <v>113</v>
      </c>
      <c r="B56" s="58">
        <v>1.3959999999999999</v>
      </c>
      <c r="C56" s="12">
        <v>1758.96</v>
      </c>
      <c r="D56" s="58">
        <v>0</v>
      </c>
      <c r="E56" s="12">
        <v>0</v>
      </c>
      <c r="F56" s="79">
        <v>33.676470000000002</v>
      </c>
      <c r="G56" s="12">
        <v>501466.17</v>
      </c>
      <c r="H56" s="58">
        <v>0</v>
      </c>
      <c r="I56" s="12">
        <v>0</v>
      </c>
      <c r="J56" s="12">
        <v>2139.9299999999998</v>
      </c>
      <c r="K56" s="12">
        <v>15963.87</v>
      </c>
      <c r="L56" s="12">
        <v>0</v>
      </c>
      <c r="M56" s="58">
        <v>0</v>
      </c>
      <c r="N56" s="12">
        <v>0</v>
      </c>
      <c r="O56" s="12">
        <f t="shared" si="11"/>
        <v>519189</v>
      </c>
      <c r="P56" s="58">
        <v>0</v>
      </c>
      <c r="Q56" s="12">
        <v>0</v>
      </c>
      <c r="R56" s="1">
        <f t="shared" si="12"/>
        <v>519189</v>
      </c>
      <c r="S56" s="42"/>
      <c r="T56" s="42"/>
    </row>
    <row r="57" spans="1:20" s="17" customFormat="1">
      <c r="A57" s="32" t="s">
        <v>21</v>
      </c>
      <c r="B57" s="58">
        <v>0</v>
      </c>
      <c r="C57" s="12">
        <v>0</v>
      </c>
      <c r="D57" s="58">
        <v>0</v>
      </c>
      <c r="E57" s="12">
        <v>0</v>
      </c>
      <c r="F57" s="79">
        <v>73.566469999999995</v>
      </c>
      <c r="G57" s="12">
        <v>893944.43</v>
      </c>
      <c r="H57" s="58">
        <v>194.5</v>
      </c>
      <c r="I57" s="12">
        <v>24014.92</v>
      </c>
      <c r="J57" s="12">
        <v>16976.5</v>
      </c>
      <c r="K57" s="12">
        <v>186708.8</v>
      </c>
      <c r="L57" s="12">
        <v>0</v>
      </c>
      <c r="M57" s="58">
        <v>0</v>
      </c>
      <c r="N57" s="12">
        <v>0</v>
      </c>
      <c r="O57" s="12">
        <f t="shared" si="11"/>
        <v>1104668.1500000001</v>
      </c>
      <c r="P57" s="58">
        <v>122.46000000000001</v>
      </c>
      <c r="Q57" s="12">
        <v>144399.93</v>
      </c>
      <c r="R57" s="1">
        <f t="shared" si="12"/>
        <v>1249068.08</v>
      </c>
      <c r="S57" s="42"/>
      <c r="T57" s="42"/>
    </row>
    <row r="58" spans="1:20" s="17" customFormat="1">
      <c r="A58" s="32" t="s">
        <v>99</v>
      </c>
      <c r="B58" s="58">
        <v>0</v>
      </c>
      <c r="C58" s="12">
        <v>0</v>
      </c>
      <c r="D58" s="58">
        <v>0</v>
      </c>
      <c r="E58" s="12">
        <v>0</v>
      </c>
      <c r="F58" s="79">
        <v>16.58924</v>
      </c>
      <c r="G58" s="12">
        <v>201584.47</v>
      </c>
      <c r="H58" s="58">
        <v>155.697</v>
      </c>
      <c r="I58" s="12">
        <v>19223.939999999999</v>
      </c>
      <c r="J58" s="12">
        <v>3499.2</v>
      </c>
      <c r="K58" s="12">
        <v>27083.78</v>
      </c>
      <c r="L58" s="12">
        <v>0</v>
      </c>
      <c r="M58" s="58">
        <v>0</v>
      </c>
      <c r="N58" s="12">
        <v>0</v>
      </c>
      <c r="O58" s="12">
        <f t="shared" si="11"/>
        <v>247892.19</v>
      </c>
      <c r="P58" s="58">
        <v>0</v>
      </c>
      <c r="Q58" s="12">
        <v>0</v>
      </c>
      <c r="R58" s="1">
        <f t="shared" si="12"/>
        <v>247892.19</v>
      </c>
      <c r="S58" s="42"/>
      <c r="T58" s="42"/>
    </row>
    <row r="59" spans="1:20" s="17" customFormat="1">
      <c r="A59" s="32" t="s">
        <v>22</v>
      </c>
      <c r="B59" s="59">
        <v>212.5</v>
      </c>
      <c r="C59" s="12">
        <v>129625</v>
      </c>
      <c r="D59" s="58">
        <v>0</v>
      </c>
      <c r="E59" s="12">
        <v>0</v>
      </c>
      <c r="F59" s="79">
        <v>390.53435000000002</v>
      </c>
      <c r="G59" s="12">
        <v>4043256.8</v>
      </c>
      <c r="H59" s="58">
        <v>731.74</v>
      </c>
      <c r="I59" s="12">
        <v>90347.94</v>
      </c>
      <c r="J59" s="12">
        <v>50781.5</v>
      </c>
      <c r="K59" s="12">
        <v>393048.81</v>
      </c>
      <c r="L59" s="12">
        <v>0</v>
      </c>
      <c r="M59" s="58">
        <v>0</v>
      </c>
      <c r="N59" s="12">
        <v>0</v>
      </c>
      <c r="O59" s="12">
        <f t="shared" si="11"/>
        <v>4656278.55</v>
      </c>
      <c r="P59" s="58">
        <v>0</v>
      </c>
      <c r="Q59" s="12">
        <v>0</v>
      </c>
      <c r="R59" s="1">
        <f t="shared" si="12"/>
        <v>4656278.55</v>
      </c>
      <c r="S59" s="42"/>
      <c r="T59" s="42"/>
    </row>
    <row r="60" spans="1:20" s="17" customFormat="1">
      <c r="A60" s="32" t="s">
        <v>99</v>
      </c>
      <c r="B60" s="59">
        <v>50</v>
      </c>
      <c r="C60" s="43">
        <v>30500</v>
      </c>
      <c r="D60" s="58">
        <v>0</v>
      </c>
      <c r="E60" s="12">
        <v>0</v>
      </c>
      <c r="F60" s="79">
        <v>57.043289999999999</v>
      </c>
      <c r="G60" s="12">
        <v>590577.17000000004</v>
      </c>
      <c r="H60" s="58">
        <v>224.74199999999999</v>
      </c>
      <c r="I60" s="12">
        <v>27748.83</v>
      </c>
      <c r="J60" s="12">
        <v>4016</v>
      </c>
      <c r="K60" s="12">
        <v>31083.84</v>
      </c>
      <c r="L60" s="12">
        <v>0</v>
      </c>
      <c r="M60" s="58">
        <v>0</v>
      </c>
      <c r="N60" s="12">
        <v>0</v>
      </c>
      <c r="O60" s="12">
        <f t="shared" si="11"/>
        <v>679909.84</v>
      </c>
      <c r="P60" s="58">
        <v>0</v>
      </c>
      <c r="Q60" s="12">
        <v>0</v>
      </c>
      <c r="R60" s="1">
        <f t="shared" si="12"/>
        <v>679909.84</v>
      </c>
      <c r="S60" s="42"/>
      <c r="T60" s="42"/>
    </row>
    <row r="61" spans="1:20" s="17" customFormat="1" ht="16.5" customHeight="1">
      <c r="A61" s="32" t="s">
        <v>23</v>
      </c>
      <c r="B61" s="59">
        <f t="shared" ref="B61:K61" si="17">B62+B64+B66</f>
        <v>0</v>
      </c>
      <c r="C61" s="12">
        <f t="shared" si="17"/>
        <v>0</v>
      </c>
      <c r="D61" s="59">
        <f t="shared" si="17"/>
        <v>0</v>
      </c>
      <c r="E61" s="12">
        <f t="shared" si="17"/>
        <v>0</v>
      </c>
      <c r="F61" s="79">
        <f t="shared" si="17"/>
        <v>618.76231000000007</v>
      </c>
      <c r="G61" s="12">
        <f t="shared" si="17"/>
        <v>7762134.1199999992</v>
      </c>
      <c r="H61" s="59">
        <f t="shared" si="17"/>
        <v>332.49900000000002</v>
      </c>
      <c r="I61" s="12">
        <f t="shared" si="17"/>
        <v>41053.649999999994</v>
      </c>
      <c r="J61" s="12">
        <f t="shared" si="17"/>
        <v>50126.15</v>
      </c>
      <c r="K61" s="12">
        <f t="shared" si="17"/>
        <v>330832.62</v>
      </c>
      <c r="L61" s="12">
        <v>0</v>
      </c>
      <c r="M61" s="59">
        <f t="shared" ref="M61:R61" si="18">M62+M64+M66</f>
        <v>0</v>
      </c>
      <c r="N61" s="12">
        <f t="shared" si="18"/>
        <v>0</v>
      </c>
      <c r="O61" s="12">
        <f t="shared" si="18"/>
        <v>8134020.3899999987</v>
      </c>
      <c r="P61" s="59">
        <f t="shared" si="18"/>
        <v>0</v>
      </c>
      <c r="Q61" s="12">
        <f t="shared" si="18"/>
        <v>0</v>
      </c>
      <c r="R61" s="12">
        <f t="shared" si="18"/>
        <v>8134020.3899999987</v>
      </c>
      <c r="S61" s="42"/>
      <c r="T61" s="42"/>
    </row>
    <row r="62" spans="1:20" s="17" customFormat="1">
      <c r="A62" s="32" t="s">
        <v>100</v>
      </c>
      <c r="B62" s="59">
        <v>0</v>
      </c>
      <c r="C62" s="12">
        <v>0</v>
      </c>
      <c r="D62" s="58">
        <v>0</v>
      </c>
      <c r="E62" s="12">
        <v>0</v>
      </c>
      <c r="F62" s="79">
        <v>267.31787000000003</v>
      </c>
      <c r="G62" s="12">
        <v>2426946.86</v>
      </c>
      <c r="H62" s="58">
        <v>0</v>
      </c>
      <c r="I62" s="12">
        <v>0</v>
      </c>
      <c r="J62" s="12">
        <v>24535</v>
      </c>
      <c r="K62" s="12">
        <v>161931</v>
      </c>
      <c r="L62" s="12">
        <v>0</v>
      </c>
      <c r="M62" s="58">
        <v>0</v>
      </c>
      <c r="N62" s="12">
        <v>0</v>
      </c>
      <c r="O62" s="12">
        <f t="shared" si="11"/>
        <v>2588877.86</v>
      </c>
      <c r="P62" s="58">
        <v>0</v>
      </c>
      <c r="Q62" s="12">
        <v>0</v>
      </c>
      <c r="R62" s="1">
        <f t="shared" si="12"/>
        <v>2588877.86</v>
      </c>
      <c r="S62" s="42"/>
      <c r="T62" s="42"/>
    </row>
    <row r="63" spans="1:20" s="17" customFormat="1">
      <c r="A63" s="32" t="s">
        <v>103</v>
      </c>
      <c r="B63" s="59">
        <v>0</v>
      </c>
      <c r="C63" s="12">
        <v>0</v>
      </c>
      <c r="D63" s="58">
        <v>0</v>
      </c>
      <c r="E63" s="12">
        <v>0</v>
      </c>
      <c r="F63" s="79">
        <v>16.84103</v>
      </c>
      <c r="G63" s="12">
        <v>152897.65</v>
      </c>
      <c r="H63" s="58">
        <v>0</v>
      </c>
      <c r="I63" s="12">
        <v>0</v>
      </c>
      <c r="J63" s="12">
        <v>1545.71</v>
      </c>
      <c r="K63" s="12">
        <v>10201.65</v>
      </c>
      <c r="L63" s="12">
        <v>0</v>
      </c>
      <c r="M63" s="58">
        <v>0</v>
      </c>
      <c r="N63" s="12">
        <v>0</v>
      </c>
      <c r="O63" s="12">
        <f t="shared" si="11"/>
        <v>163099.29999999999</v>
      </c>
      <c r="P63" s="58">
        <v>0</v>
      </c>
      <c r="Q63" s="12">
        <v>0</v>
      </c>
      <c r="R63" s="1">
        <f t="shared" si="12"/>
        <v>163099.29999999999</v>
      </c>
      <c r="S63" s="42"/>
      <c r="T63" s="42"/>
    </row>
    <row r="64" spans="1:20" s="17" customFormat="1">
      <c r="A64" s="32" t="s">
        <v>101</v>
      </c>
      <c r="B64" s="59">
        <v>0</v>
      </c>
      <c r="C64" s="12">
        <v>0</v>
      </c>
      <c r="D64" s="58">
        <v>0</v>
      </c>
      <c r="E64" s="12">
        <v>0</v>
      </c>
      <c r="F64" s="79">
        <v>168.44287</v>
      </c>
      <c r="G64" s="12">
        <v>953470.87</v>
      </c>
      <c r="H64" s="58">
        <v>305.00400000000002</v>
      </c>
      <c r="I64" s="12">
        <v>37658.839999999997</v>
      </c>
      <c r="J64" s="12">
        <v>22992</v>
      </c>
      <c r="K64" s="12">
        <v>151747.20000000001</v>
      </c>
      <c r="L64" s="12">
        <v>0</v>
      </c>
      <c r="M64" s="58">
        <v>0</v>
      </c>
      <c r="N64" s="12">
        <v>0</v>
      </c>
      <c r="O64" s="12">
        <f t="shared" si="11"/>
        <v>1142876.9099999999</v>
      </c>
      <c r="P64" s="58">
        <v>0</v>
      </c>
      <c r="Q64" s="12">
        <v>0</v>
      </c>
      <c r="R64" s="1">
        <f t="shared" si="12"/>
        <v>1142876.9099999999</v>
      </c>
      <c r="S64" s="42"/>
      <c r="T64" s="42"/>
    </row>
    <row r="65" spans="1:20" s="17" customFormat="1">
      <c r="A65" s="32" t="s">
        <v>104</v>
      </c>
      <c r="B65" s="59">
        <v>0</v>
      </c>
      <c r="C65" s="12">
        <v>0</v>
      </c>
      <c r="D65" s="58">
        <v>0</v>
      </c>
      <c r="E65" s="12">
        <v>0</v>
      </c>
      <c r="F65" s="79">
        <v>76.136179999999996</v>
      </c>
      <c r="G65" s="12">
        <v>430968.83</v>
      </c>
      <c r="H65" s="58">
        <v>199.69200000000001</v>
      </c>
      <c r="I65" s="12">
        <v>24655.97</v>
      </c>
      <c r="J65" s="12">
        <v>10392.379999999999</v>
      </c>
      <c r="K65" s="12">
        <v>68589.73</v>
      </c>
      <c r="L65" s="12">
        <v>0</v>
      </c>
      <c r="M65" s="58">
        <v>0</v>
      </c>
      <c r="N65" s="12">
        <v>0</v>
      </c>
      <c r="O65" s="12">
        <f t="shared" si="11"/>
        <v>524214.53</v>
      </c>
      <c r="P65" s="58">
        <v>0</v>
      </c>
      <c r="Q65" s="12">
        <v>0</v>
      </c>
      <c r="R65" s="1">
        <f t="shared" si="12"/>
        <v>524214.53</v>
      </c>
      <c r="S65" s="42"/>
      <c r="T65" s="42"/>
    </row>
    <row r="66" spans="1:20" s="17" customFormat="1">
      <c r="A66" s="32" t="s">
        <v>105</v>
      </c>
      <c r="B66" s="59">
        <v>0</v>
      </c>
      <c r="C66" s="12">
        <v>0</v>
      </c>
      <c r="D66" s="58">
        <v>0</v>
      </c>
      <c r="E66" s="12">
        <v>0</v>
      </c>
      <c r="F66" s="79">
        <v>183.00156999999999</v>
      </c>
      <c r="G66" s="12">
        <v>4381716.3899999997</v>
      </c>
      <c r="H66" s="58">
        <v>27.495000000000001</v>
      </c>
      <c r="I66" s="12">
        <v>3394.81</v>
      </c>
      <c r="J66" s="12">
        <v>2599.15</v>
      </c>
      <c r="K66" s="12">
        <v>17154.419999999998</v>
      </c>
      <c r="L66" s="12">
        <v>0</v>
      </c>
      <c r="M66" s="58">
        <v>0</v>
      </c>
      <c r="N66" s="12">
        <v>0</v>
      </c>
      <c r="O66" s="12">
        <f t="shared" si="11"/>
        <v>4402265.6199999992</v>
      </c>
      <c r="P66" s="58">
        <v>0</v>
      </c>
      <c r="Q66" s="12">
        <v>0</v>
      </c>
      <c r="R66" s="1">
        <f t="shared" si="12"/>
        <v>4402265.6199999992</v>
      </c>
      <c r="S66" s="42"/>
      <c r="T66" s="42"/>
    </row>
    <row r="67" spans="1:20" s="17" customFormat="1">
      <c r="A67" s="32" t="s">
        <v>24</v>
      </c>
      <c r="B67" s="59">
        <v>1178.5</v>
      </c>
      <c r="C67" s="12">
        <v>199696.83</v>
      </c>
      <c r="D67" s="58">
        <v>0</v>
      </c>
      <c r="E67" s="12">
        <v>0</v>
      </c>
      <c r="F67" s="79">
        <v>1264.6552099999999</v>
      </c>
      <c r="G67" s="12">
        <v>6092982.3399999999</v>
      </c>
      <c r="H67" s="58">
        <v>1178.5</v>
      </c>
      <c r="I67" s="12">
        <v>145509.4</v>
      </c>
      <c r="J67" s="12">
        <v>77813</v>
      </c>
      <c r="K67" s="12">
        <v>393733.78</v>
      </c>
      <c r="L67" s="12">
        <v>0</v>
      </c>
      <c r="M67" s="58">
        <v>26.76</v>
      </c>
      <c r="N67" s="12">
        <v>39612.03</v>
      </c>
      <c r="O67" s="12">
        <f t="shared" si="11"/>
        <v>6871534.3800000008</v>
      </c>
      <c r="P67" s="58">
        <v>0</v>
      </c>
      <c r="Q67" s="12">
        <v>0</v>
      </c>
      <c r="R67" s="1">
        <f t="shared" si="12"/>
        <v>6871534.3800000008</v>
      </c>
      <c r="S67" s="42"/>
      <c r="T67" s="42"/>
    </row>
    <row r="68" spans="1:20" s="17" customFormat="1">
      <c r="A68" s="32" t="s">
        <v>25</v>
      </c>
      <c r="B68" s="59">
        <v>50</v>
      </c>
      <c r="C68" s="12">
        <v>40650</v>
      </c>
      <c r="D68" s="58">
        <v>0</v>
      </c>
      <c r="E68" s="12">
        <v>0</v>
      </c>
      <c r="F68" s="79">
        <v>271.64767999999998</v>
      </c>
      <c r="G68" s="12">
        <v>2352107.5699999998</v>
      </c>
      <c r="H68" s="58">
        <v>361.16500000000002</v>
      </c>
      <c r="I68" s="12">
        <v>44593.04</v>
      </c>
      <c r="J68" s="12">
        <v>39691</v>
      </c>
      <c r="K68" s="12">
        <v>307208.34000000003</v>
      </c>
      <c r="L68" s="12">
        <v>0</v>
      </c>
      <c r="M68" s="58">
        <v>0</v>
      </c>
      <c r="N68" s="12">
        <v>0</v>
      </c>
      <c r="O68" s="12">
        <f t="shared" si="11"/>
        <v>2744558.9499999997</v>
      </c>
      <c r="P68" s="58">
        <v>0</v>
      </c>
      <c r="Q68" s="12">
        <v>0</v>
      </c>
      <c r="R68" s="1">
        <f t="shared" si="12"/>
        <v>2744558.9499999997</v>
      </c>
      <c r="S68" s="42"/>
      <c r="T68" s="42"/>
    </row>
    <row r="69" spans="1:20" s="17" customFormat="1">
      <c r="A69" s="32" t="s">
        <v>99</v>
      </c>
      <c r="B69" s="59">
        <v>25</v>
      </c>
      <c r="C69" s="12">
        <v>20325</v>
      </c>
      <c r="D69" s="58">
        <v>0</v>
      </c>
      <c r="E69" s="12">
        <v>0</v>
      </c>
      <c r="F69" s="79">
        <v>60.470649999999999</v>
      </c>
      <c r="G69" s="12">
        <v>523595.36</v>
      </c>
      <c r="H69" s="58">
        <v>207.31899999999999</v>
      </c>
      <c r="I69" s="12">
        <v>25597.68</v>
      </c>
      <c r="J69" s="12">
        <v>10054</v>
      </c>
      <c r="K69" s="12">
        <v>77817.960000000006</v>
      </c>
      <c r="L69" s="12">
        <v>0</v>
      </c>
      <c r="M69" s="58">
        <v>0</v>
      </c>
      <c r="N69" s="12">
        <v>0</v>
      </c>
      <c r="O69" s="12">
        <f t="shared" si="11"/>
        <v>647336</v>
      </c>
      <c r="P69" s="58">
        <v>0</v>
      </c>
      <c r="Q69" s="12">
        <v>0</v>
      </c>
      <c r="R69" s="1">
        <f t="shared" si="12"/>
        <v>647336</v>
      </c>
      <c r="S69" s="42"/>
      <c r="T69" s="42"/>
    </row>
    <row r="70" spans="1:20" s="17" customFormat="1">
      <c r="A70" s="32" t="s">
        <v>26</v>
      </c>
      <c r="B70" s="58">
        <v>95</v>
      </c>
      <c r="C70" s="12">
        <v>41142.6</v>
      </c>
      <c r="D70" s="58">
        <v>0</v>
      </c>
      <c r="E70" s="12">
        <v>0</v>
      </c>
      <c r="F70" s="79">
        <v>320.41611999999998</v>
      </c>
      <c r="G70" s="12">
        <v>3549637.01</v>
      </c>
      <c r="H70" s="58">
        <v>714.41499999999996</v>
      </c>
      <c r="I70" s="12">
        <v>88208.82</v>
      </c>
      <c r="J70" s="12">
        <v>67157</v>
      </c>
      <c r="K70" s="12">
        <v>445250.91</v>
      </c>
      <c r="L70" s="12">
        <v>0</v>
      </c>
      <c r="M70" s="58">
        <v>0</v>
      </c>
      <c r="N70" s="12">
        <v>0</v>
      </c>
      <c r="O70" s="12">
        <f t="shared" si="11"/>
        <v>4124239.34</v>
      </c>
      <c r="P70" s="58">
        <v>0</v>
      </c>
      <c r="Q70" s="12">
        <v>0</v>
      </c>
      <c r="R70" s="1">
        <f t="shared" si="12"/>
        <v>4124239.34</v>
      </c>
      <c r="S70" s="42"/>
      <c r="T70" s="42"/>
    </row>
    <row r="71" spans="1:20" s="17" customFormat="1">
      <c r="A71" s="32" t="s">
        <v>99</v>
      </c>
      <c r="B71" s="58">
        <v>31.882000000000001</v>
      </c>
      <c r="C71" s="12">
        <v>13807.46</v>
      </c>
      <c r="D71" s="58">
        <v>0</v>
      </c>
      <c r="E71" s="12">
        <v>0</v>
      </c>
      <c r="F71" s="79">
        <v>73.724710000000002</v>
      </c>
      <c r="G71" s="12">
        <v>816737.78</v>
      </c>
      <c r="H71" s="58">
        <v>239.75800000000001</v>
      </c>
      <c r="I71" s="12">
        <v>29602.880000000001</v>
      </c>
      <c r="J71" s="12">
        <v>29786.22</v>
      </c>
      <c r="K71" s="12">
        <v>197482.61</v>
      </c>
      <c r="L71" s="12">
        <v>0</v>
      </c>
      <c r="M71" s="58">
        <v>0</v>
      </c>
      <c r="N71" s="12">
        <v>0</v>
      </c>
      <c r="O71" s="12">
        <f t="shared" si="11"/>
        <v>1057630.73</v>
      </c>
      <c r="P71" s="58">
        <v>0</v>
      </c>
      <c r="Q71" s="12">
        <v>0</v>
      </c>
      <c r="R71" s="1">
        <f t="shared" si="12"/>
        <v>1057630.73</v>
      </c>
      <c r="S71" s="42"/>
      <c r="T71" s="42"/>
    </row>
    <row r="72" spans="1:20" s="17" customFormat="1">
      <c r="A72" s="32" t="s">
        <v>27</v>
      </c>
      <c r="B72" s="58">
        <v>49</v>
      </c>
      <c r="C72" s="12">
        <v>19110</v>
      </c>
      <c r="D72" s="58">
        <v>0</v>
      </c>
      <c r="E72" s="12">
        <v>0</v>
      </c>
      <c r="F72" s="79">
        <v>227.83076</v>
      </c>
      <c r="G72" s="12">
        <v>3359993.37</v>
      </c>
      <c r="H72" s="58">
        <v>100.5</v>
      </c>
      <c r="I72" s="12">
        <v>12408.74</v>
      </c>
      <c r="J72" s="12">
        <v>14520</v>
      </c>
      <c r="K72" s="12">
        <v>662838</v>
      </c>
      <c r="L72" s="12">
        <v>0</v>
      </c>
      <c r="M72" s="58">
        <v>0</v>
      </c>
      <c r="N72" s="12">
        <v>0</v>
      </c>
      <c r="O72" s="12">
        <f t="shared" si="11"/>
        <v>4054350.1100000003</v>
      </c>
      <c r="P72" s="58">
        <v>0</v>
      </c>
      <c r="Q72" s="12">
        <v>0</v>
      </c>
      <c r="R72" s="1">
        <f t="shared" si="12"/>
        <v>4054350.1100000003</v>
      </c>
      <c r="S72" s="42"/>
      <c r="T72" s="42"/>
    </row>
    <row r="73" spans="1:20" s="17" customFormat="1">
      <c r="A73" s="32" t="s">
        <v>99</v>
      </c>
      <c r="B73" s="58">
        <v>28.489000000000001</v>
      </c>
      <c r="C73" s="12">
        <v>11110.55</v>
      </c>
      <c r="D73" s="58">
        <v>0</v>
      </c>
      <c r="E73" s="12">
        <v>0</v>
      </c>
      <c r="F73" s="79">
        <v>34.516359999999999</v>
      </c>
      <c r="G73" s="12">
        <v>509039</v>
      </c>
      <c r="H73" s="58">
        <v>58.430999999999997</v>
      </c>
      <c r="I73" s="12">
        <v>7214.44</v>
      </c>
      <c r="J73" s="12">
        <v>2199.7800000000002</v>
      </c>
      <c r="K73" s="12">
        <v>100419.96</v>
      </c>
      <c r="L73" s="12">
        <v>0</v>
      </c>
      <c r="M73" s="58">
        <v>0</v>
      </c>
      <c r="N73" s="12">
        <v>0</v>
      </c>
      <c r="O73" s="12">
        <f t="shared" si="11"/>
        <v>627783.94999999995</v>
      </c>
      <c r="P73" s="58">
        <v>0</v>
      </c>
      <c r="Q73" s="12">
        <v>0</v>
      </c>
      <c r="R73" s="1">
        <f t="shared" si="12"/>
        <v>627783.94999999995</v>
      </c>
      <c r="S73" s="42"/>
      <c r="T73" s="42"/>
    </row>
    <row r="74" spans="1:20" s="17" customFormat="1">
      <c r="A74" s="32" t="s">
        <v>28</v>
      </c>
      <c r="B74" s="58">
        <v>639.47500000000002</v>
      </c>
      <c r="C74" s="12">
        <v>143568.75</v>
      </c>
      <c r="D74" s="58">
        <v>67.325000000000003</v>
      </c>
      <c r="E74" s="12">
        <v>51717.79</v>
      </c>
      <c r="F74" s="79">
        <v>573.78594999999996</v>
      </c>
      <c r="G74" s="12">
        <v>3557392.99</v>
      </c>
      <c r="H74" s="58">
        <v>730.46799999999996</v>
      </c>
      <c r="I74" s="12">
        <v>90190.88</v>
      </c>
      <c r="J74" s="12">
        <v>56361</v>
      </c>
      <c r="K74" s="12">
        <v>436234.14</v>
      </c>
      <c r="L74" s="12">
        <v>0</v>
      </c>
      <c r="M74" s="58">
        <v>6.6</v>
      </c>
      <c r="N74" s="12">
        <v>9769.7800000000007</v>
      </c>
      <c r="O74" s="12">
        <f t="shared" si="11"/>
        <v>4288874.33</v>
      </c>
      <c r="P74" s="58">
        <v>0</v>
      </c>
      <c r="Q74" s="12">
        <v>0</v>
      </c>
      <c r="R74" s="1">
        <f t="shared" si="12"/>
        <v>4288874.33</v>
      </c>
      <c r="S74" s="42"/>
      <c r="T74" s="42"/>
    </row>
    <row r="75" spans="1:20" s="17" customFormat="1">
      <c r="A75" s="33" t="s">
        <v>106</v>
      </c>
      <c r="B75" s="60">
        <v>42.65</v>
      </c>
      <c r="C75" s="14">
        <v>42436.75</v>
      </c>
      <c r="D75" s="60">
        <v>0</v>
      </c>
      <c r="E75" s="14">
        <v>0</v>
      </c>
      <c r="F75" s="80">
        <v>75.859480000000005</v>
      </c>
      <c r="G75" s="14">
        <v>1105553.23</v>
      </c>
      <c r="H75" s="60">
        <v>200.96799999999999</v>
      </c>
      <c r="I75" s="14">
        <v>24813.52</v>
      </c>
      <c r="J75" s="14">
        <v>10659</v>
      </c>
      <c r="K75" s="14">
        <v>82500.66</v>
      </c>
      <c r="L75" s="12">
        <v>0</v>
      </c>
      <c r="M75" s="60">
        <v>1.5</v>
      </c>
      <c r="N75" s="14">
        <v>2220.41</v>
      </c>
      <c r="O75" s="12">
        <f t="shared" si="11"/>
        <v>1257524.5699999998</v>
      </c>
      <c r="P75" s="58">
        <v>0</v>
      </c>
      <c r="Q75" s="12">
        <v>0</v>
      </c>
      <c r="R75" s="1">
        <f t="shared" si="12"/>
        <v>1257524.5699999998</v>
      </c>
      <c r="S75" s="42"/>
      <c r="T75" s="42"/>
    </row>
    <row r="76" spans="1:20" s="17" customFormat="1" ht="15.75" thickBot="1">
      <c r="A76" s="33" t="s">
        <v>29</v>
      </c>
      <c r="B76" s="60">
        <v>11.8</v>
      </c>
      <c r="C76" s="14">
        <v>30000</v>
      </c>
      <c r="D76" s="60">
        <v>0</v>
      </c>
      <c r="E76" s="14">
        <v>0</v>
      </c>
      <c r="F76" s="80">
        <v>737.40761999999995</v>
      </c>
      <c r="G76" s="14">
        <v>7937249.1500000004</v>
      </c>
      <c r="H76" s="60">
        <v>329</v>
      </c>
      <c r="I76" s="14">
        <v>40621.629999999997</v>
      </c>
      <c r="J76" s="14">
        <v>65014.05</v>
      </c>
      <c r="K76" s="14">
        <v>2967891.38</v>
      </c>
      <c r="L76" s="12">
        <v>0</v>
      </c>
      <c r="M76" s="60">
        <v>0</v>
      </c>
      <c r="N76" s="14">
        <v>0</v>
      </c>
      <c r="O76" s="12">
        <f t="shared" si="11"/>
        <v>10975762.16</v>
      </c>
      <c r="P76" s="58">
        <v>44.66</v>
      </c>
      <c r="Q76" s="12">
        <v>52661.29</v>
      </c>
      <c r="R76" s="1">
        <f t="shared" si="12"/>
        <v>11028423.449999999</v>
      </c>
      <c r="S76" s="42"/>
      <c r="T76" s="42"/>
    </row>
    <row r="77" spans="1:20" s="17" customFormat="1" ht="15.75" thickBot="1">
      <c r="A77" s="24" t="s">
        <v>56</v>
      </c>
      <c r="B77" s="57">
        <f t="shared" ref="B77:R77" si="19">B34+B36+B37+B38+B42+B44+B46+B48+B50+B51+B53+B57+B59+B61+B67+B68+B70+B72+B74+B76</f>
        <v>5587.7520000000004</v>
      </c>
      <c r="C77" s="23">
        <f t="shared" si="19"/>
        <v>1666117.6400000001</v>
      </c>
      <c r="D77" s="57">
        <f t="shared" si="19"/>
        <v>468.11199999999997</v>
      </c>
      <c r="E77" s="23">
        <f t="shared" si="19"/>
        <v>201018.65</v>
      </c>
      <c r="F77" s="56">
        <f t="shared" si="19"/>
        <v>9059.0125599999992</v>
      </c>
      <c r="G77" s="23">
        <f t="shared" si="19"/>
        <v>85200461.129999995</v>
      </c>
      <c r="H77" s="57">
        <f t="shared" si="19"/>
        <v>8364.405999999999</v>
      </c>
      <c r="I77" s="23">
        <f t="shared" si="19"/>
        <v>1025244.3200000001</v>
      </c>
      <c r="J77" s="23">
        <f t="shared" si="19"/>
        <v>1071430.93</v>
      </c>
      <c r="K77" s="23">
        <f t="shared" si="19"/>
        <v>19224425.280000001</v>
      </c>
      <c r="L77" s="23">
        <f t="shared" si="19"/>
        <v>0</v>
      </c>
      <c r="M77" s="57">
        <f t="shared" si="19"/>
        <v>157.57</v>
      </c>
      <c r="N77" s="23">
        <f t="shared" si="19"/>
        <v>249438.55</v>
      </c>
      <c r="O77" s="23">
        <f t="shared" si="19"/>
        <v>107566705.56999999</v>
      </c>
      <c r="P77" s="57">
        <f t="shared" si="19"/>
        <v>547.4</v>
      </c>
      <c r="Q77" s="23">
        <f t="shared" si="19"/>
        <v>645472.18000000005</v>
      </c>
      <c r="R77" s="23">
        <f t="shared" si="19"/>
        <v>108212177.75</v>
      </c>
      <c r="S77" s="42"/>
      <c r="T77" s="42"/>
    </row>
    <row r="78" spans="1:20">
      <c r="A78" s="18" t="s">
        <v>57</v>
      </c>
      <c r="B78" s="65"/>
      <c r="C78" s="19"/>
      <c r="D78" s="65"/>
      <c r="E78" s="19"/>
      <c r="F78" s="81"/>
      <c r="G78" s="19"/>
      <c r="H78" s="65"/>
      <c r="I78" s="19"/>
      <c r="J78" s="19"/>
      <c r="K78" s="19"/>
      <c r="L78" s="19"/>
      <c r="M78" s="65"/>
      <c r="N78" s="19"/>
      <c r="O78" s="19"/>
      <c r="P78" s="70"/>
      <c r="Q78" s="22"/>
      <c r="R78" s="19"/>
      <c r="S78" s="41"/>
      <c r="T78" s="41"/>
    </row>
    <row r="79" spans="1:20">
      <c r="A79" s="20" t="s">
        <v>58</v>
      </c>
      <c r="B79" s="9"/>
      <c r="C79" s="8"/>
      <c r="D79" s="9"/>
      <c r="E79" s="8"/>
      <c r="F79" s="82"/>
      <c r="G79" s="8"/>
      <c r="H79" s="9"/>
      <c r="I79" s="8"/>
      <c r="J79" s="8"/>
      <c r="K79" s="8"/>
      <c r="L79" s="8"/>
      <c r="M79" s="9"/>
      <c r="N79" s="8"/>
      <c r="O79" s="12"/>
      <c r="P79" s="69"/>
      <c r="Q79" s="30"/>
      <c r="R79" s="1"/>
      <c r="S79" s="41"/>
      <c r="T79" s="41"/>
    </row>
    <row r="80" spans="1:20" s="17" customFormat="1">
      <c r="A80" s="36" t="s">
        <v>59</v>
      </c>
      <c r="B80" s="58">
        <v>47.664999999999999</v>
      </c>
      <c r="C80" s="12">
        <v>8076.82</v>
      </c>
      <c r="D80" s="58">
        <v>2.8650000000000002</v>
      </c>
      <c r="E80" s="12">
        <v>1047.8599999999999</v>
      </c>
      <c r="F80" s="79">
        <v>139.98885000000001</v>
      </c>
      <c r="G80" s="12">
        <v>652265.44999999995</v>
      </c>
      <c r="H80" s="58">
        <v>44.8</v>
      </c>
      <c r="I80" s="12">
        <v>5531.46</v>
      </c>
      <c r="J80" s="12">
        <v>0</v>
      </c>
      <c r="K80" s="12">
        <v>0</v>
      </c>
      <c r="L80" s="12">
        <v>0</v>
      </c>
      <c r="M80" s="58">
        <v>0</v>
      </c>
      <c r="N80" s="12">
        <v>0</v>
      </c>
      <c r="O80" s="12">
        <f t="shared" ref="O80:O109" si="20">C80+E80+G80+I80+K80+N80</f>
        <v>666921.59</v>
      </c>
      <c r="P80" s="69">
        <v>0</v>
      </c>
      <c r="Q80" s="30">
        <v>0</v>
      </c>
      <c r="R80" s="88">
        <f t="shared" ref="R80:R109" si="21">O80+Q80</f>
        <v>666921.59</v>
      </c>
      <c r="S80" s="42"/>
      <c r="T80" s="42"/>
    </row>
    <row r="81" spans="1:20" s="17" customFormat="1" ht="15.75" customHeight="1">
      <c r="A81" s="36" t="s">
        <v>60</v>
      </c>
      <c r="B81" s="58">
        <v>0</v>
      </c>
      <c r="C81" s="12">
        <v>0</v>
      </c>
      <c r="D81" s="58">
        <v>0</v>
      </c>
      <c r="E81" s="12">
        <v>0</v>
      </c>
      <c r="F81" s="79">
        <v>62.927599999999998</v>
      </c>
      <c r="G81" s="12">
        <v>481130.59</v>
      </c>
      <c r="H81" s="58">
        <v>285.24</v>
      </c>
      <c r="I81" s="12">
        <v>35218.58</v>
      </c>
      <c r="J81" s="12">
        <v>0</v>
      </c>
      <c r="K81" s="12">
        <v>0</v>
      </c>
      <c r="L81" s="12">
        <v>0</v>
      </c>
      <c r="M81" s="58">
        <v>0</v>
      </c>
      <c r="N81" s="12">
        <v>0</v>
      </c>
      <c r="O81" s="12">
        <f t="shared" si="20"/>
        <v>516349.17000000004</v>
      </c>
      <c r="P81" s="69">
        <v>0</v>
      </c>
      <c r="Q81" s="30">
        <v>0</v>
      </c>
      <c r="R81" s="88">
        <f t="shared" si="21"/>
        <v>516349.17000000004</v>
      </c>
      <c r="S81" s="42"/>
      <c r="T81" s="42"/>
    </row>
    <row r="82" spans="1:20" s="17" customFormat="1">
      <c r="A82" s="36" t="s">
        <v>61</v>
      </c>
      <c r="B82" s="58">
        <v>0</v>
      </c>
      <c r="C82" s="12">
        <v>0</v>
      </c>
      <c r="D82" s="58">
        <v>0</v>
      </c>
      <c r="E82" s="12">
        <v>0</v>
      </c>
      <c r="F82" s="79">
        <v>87.029809999999998</v>
      </c>
      <c r="G82" s="12">
        <v>1229759.06</v>
      </c>
      <c r="H82" s="58">
        <v>18.143999999999998</v>
      </c>
      <c r="I82" s="12">
        <v>2240.1799999999998</v>
      </c>
      <c r="J82" s="12">
        <v>0</v>
      </c>
      <c r="K82" s="12">
        <v>0</v>
      </c>
      <c r="L82" s="12">
        <v>0</v>
      </c>
      <c r="M82" s="58">
        <v>0</v>
      </c>
      <c r="N82" s="12">
        <v>0</v>
      </c>
      <c r="O82" s="12">
        <f t="shared" si="20"/>
        <v>1231999.24</v>
      </c>
      <c r="P82" s="69">
        <v>0</v>
      </c>
      <c r="Q82" s="30">
        <v>0</v>
      </c>
      <c r="R82" s="88">
        <f t="shared" si="21"/>
        <v>1231999.24</v>
      </c>
      <c r="S82" s="42"/>
      <c r="T82" s="42"/>
    </row>
    <row r="83" spans="1:20" s="17" customFormat="1">
      <c r="A83" s="36" t="s">
        <v>62</v>
      </c>
      <c r="B83" s="58">
        <v>0</v>
      </c>
      <c r="C83" s="12">
        <v>0</v>
      </c>
      <c r="D83" s="58">
        <v>0</v>
      </c>
      <c r="E83" s="12">
        <v>0</v>
      </c>
      <c r="F83" s="79">
        <v>25.706060000000001</v>
      </c>
      <c r="G83" s="12">
        <v>199141.72</v>
      </c>
      <c r="H83" s="58">
        <v>0</v>
      </c>
      <c r="I83" s="12">
        <v>0</v>
      </c>
      <c r="J83" s="12">
        <v>0</v>
      </c>
      <c r="K83" s="12">
        <v>0</v>
      </c>
      <c r="L83" s="12">
        <v>0</v>
      </c>
      <c r="M83" s="58">
        <v>0</v>
      </c>
      <c r="N83" s="12">
        <v>0</v>
      </c>
      <c r="O83" s="12">
        <f t="shared" si="20"/>
        <v>199141.72</v>
      </c>
      <c r="P83" s="69">
        <v>0</v>
      </c>
      <c r="Q83" s="30">
        <v>0</v>
      </c>
      <c r="R83" s="88">
        <f t="shared" si="21"/>
        <v>199141.72</v>
      </c>
      <c r="S83" s="42"/>
      <c r="T83" s="42"/>
    </row>
    <row r="84" spans="1:20" s="17" customFormat="1">
      <c r="A84" s="37" t="s">
        <v>63</v>
      </c>
      <c r="B84" s="58">
        <v>0</v>
      </c>
      <c r="C84" s="12">
        <v>0</v>
      </c>
      <c r="D84" s="58">
        <v>0</v>
      </c>
      <c r="E84" s="12">
        <v>0</v>
      </c>
      <c r="F84" s="79">
        <v>121.19207</v>
      </c>
      <c r="G84" s="12">
        <v>943631.76</v>
      </c>
      <c r="H84" s="58">
        <v>0</v>
      </c>
      <c r="I84" s="12">
        <v>0</v>
      </c>
      <c r="J84" s="12">
        <v>0</v>
      </c>
      <c r="K84" s="12">
        <v>0</v>
      </c>
      <c r="L84" s="12">
        <v>0</v>
      </c>
      <c r="M84" s="58">
        <v>0</v>
      </c>
      <c r="N84" s="12">
        <v>0</v>
      </c>
      <c r="O84" s="12">
        <f t="shared" si="20"/>
        <v>943631.76</v>
      </c>
      <c r="P84" s="69">
        <v>0</v>
      </c>
      <c r="Q84" s="30">
        <v>0</v>
      </c>
      <c r="R84" s="88">
        <f t="shared" si="21"/>
        <v>943631.76</v>
      </c>
      <c r="S84" s="42"/>
      <c r="T84" s="42"/>
    </row>
    <row r="85" spans="1:20" s="17" customFormat="1">
      <c r="A85" s="36" t="s">
        <v>64</v>
      </c>
      <c r="B85" s="58">
        <v>0</v>
      </c>
      <c r="C85" s="12">
        <v>0</v>
      </c>
      <c r="D85" s="58">
        <v>0</v>
      </c>
      <c r="E85" s="12">
        <v>0</v>
      </c>
      <c r="F85" s="79">
        <v>36.018160000000002</v>
      </c>
      <c r="G85" s="12">
        <v>464085.64</v>
      </c>
      <c r="H85" s="58">
        <v>0</v>
      </c>
      <c r="I85" s="12">
        <v>0</v>
      </c>
      <c r="J85" s="12">
        <v>0</v>
      </c>
      <c r="K85" s="12">
        <v>0</v>
      </c>
      <c r="L85" s="12">
        <v>0</v>
      </c>
      <c r="M85" s="58">
        <v>0</v>
      </c>
      <c r="N85" s="12">
        <v>0</v>
      </c>
      <c r="O85" s="12">
        <f t="shared" si="20"/>
        <v>464085.64</v>
      </c>
      <c r="P85" s="69">
        <v>0</v>
      </c>
      <c r="Q85" s="30">
        <v>0</v>
      </c>
      <c r="R85" s="88">
        <f t="shared" si="21"/>
        <v>464085.64</v>
      </c>
      <c r="S85" s="42"/>
      <c r="T85" s="42"/>
    </row>
    <row r="86" spans="1:20" s="17" customFormat="1">
      <c r="A86" s="36" t="s">
        <v>31</v>
      </c>
      <c r="B86" s="58">
        <v>0</v>
      </c>
      <c r="C86" s="12">
        <v>0</v>
      </c>
      <c r="D86" s="58">
        <v>0</v>
      </c>
      <c r="E86" s="12">
        <v>0</v>
      </c>
      <c r="F86" s="79">
        <v>42.348779999999998</v>
      </c>
      <c r="G86" s="12">
        <v>402206.22</v>
      </c>
      <c r="H86" s="58">
        <v>0</v>
      </c>
      <c r="I86" s="12">
        <v>0</v>
      </c>
      <c r="J86" s="12">
        <v>1761</v>
      </c>
      <c r="K86" s="12">
        <v>65096.9</v>
      </c>
      <c r="L86" s="12">
        <v>0</v>
      </c>
      <c r="M86" s="58">
        <v>0</v>
      </c>
      <c r="N86" s="12">
        <v>0</v>
      </c>
      <c r="O86" s="12">
        <f t="shared" si="20"/>
        <v>467303.12</v>
      </c>
      <c r="P86" s="69">
        <v>0</v>
      </c>
      <c r="Q86" s="30">
        <v>0</v>
      </c>
      <c r="R86" s="88">
        <f t="shared" si="21"/>
        <v>467303.12</v>
      </c>
      <c r="S86" s="42"/>
      <c r="T86" s="42"/>
    </row>
    <row r="87" spans="1:20" s="17" customFormat="1">
      <c r="A87" s="36" t="s">
        <v>65</v>
      </c>
      <c r="B87" s="58">
        <v>0</v>
      </c>
      <c r="C87" s="12">
        <v>0</v>
      </c>
      <c r="D87" s="58">
        <v>0</v>
      </c>
      <c r="E87" s="12">
        <v>0</v>
      </c>
      <c r="F87" s="79">
        <v>16.020040000000002</v>
      </c>
      <c r="G87" s="12">
        <v>383577.43</v>
      </c>
      <c r="H87" s="58">
        <v>0</v>
      </c>
      <c r="I87" s="12">
        <v>0</v>
      </c>
      <c r="J87" s="12">
        <v>0</v>
      </c>
      <c r="K87" s="12">
        <v>0</v>
      </c>
      <c r="L87" s="12">
        <v>0</v>
      </c>
      <c r="M87" s="58">
        <v>0</v>
      </c>
      <c r="N87" s="12">
        <v>0</v>
      </c>
      <c r="O87" s="12">
        <f t="shared" si="20"/>
        <v>383577.43</v>
      </c>
      <c r="P87" s="69">
        <v>0</v>
      </c>
      <c r="Q87" s="30">
        <v>0</v>
      </c>
      <c r="R87" s="88">
        <f t="shared" si="21"/>
        <v>383577.43</v>
      </c>
      <c r="S87" s="42"/>
      <c r="T87" s="42"/>
    </row>
    <row r="88" spans="1:20" s="17" customFormat="1">
      <c r="A88" s="36" t="s">
        <v>32</v>
      </c>
      <c r="B88" s="58">
        <v>0</v>
      </c>
      <c r="C88" s="12">
        <v>0</v>
      </c>
      <c r="D88" s="58">
        <v>0</v>
      </c>
      <c r="E88" s="12">
        <v>0</v>
      </c>
      <c r="F88" s="79">
        <v>0</v>
      </c>
      <c r="G88" s="12">
        <v>0</v>
      </c>
      <c r="H88" s="58">
        <v>0</v>
      </c>
      <c r="I88" s="12">
        <v>0</v>
      </c>
      <c r="J88" s="12">
        <v>1289.5</v>
      </c>
      <c r="K88" s="12">
        <v>58865.68</v>
      </c>
      <c r="L88" s="12">
        <v>0</v>
      </c>
      <c r="M88" s="58">
        <v>0</v>
      </c>
      <c r="N88" s="12">
        <v>0</v>
      </c>
      <c r="O88" s="12">
        <f t="shared" si="20"/>
        <v>58865.68</v>
      </c>
      <c r="P88" s="69">
        <v>72.64</v>
      </c>
      <c r="Q88" s="30">
        <v>85654.18</v>
      </c>
      <c r="R88" s="88">
        <f t="shared" si="21"/>
        <v>144519.85999999999</v>
      </c>
      <c r="S88" s="42"/>
      <c r="T88" s="42"/>
    </row>
    <row r="89" spans="1:20" s="17" customFormat="1">
      <c r="A89" s="36" t="s">
        <v>66</v>
      </c>
      <c r="B89" s="58">
        <v>0</v>
      </c>
      <c r="C89" s="12">
        <v>0</v>
      </c>
      <c r="D89" s="58">
        <v>0</v>
      </c>
      <c r="E89" s="12">
        <v>0</v>
      </c>
      <c r="F89" s="79">
        <v>56.963619999999999</v>
      </c>
      <c r="G89" s="12">
        <v>1061760.29</v>
      </c>
      <c r="H89" s="58">
        <v>0</v>
      </c>
      <c r="I89" s="12">
        <v>0</v>
      </c>
      <c r="J89" s="12">
        <v>1272.5</v>
      </c>
      <c r="K89" s="12">
        <v>58089.63</v>
      </c>
      <c r="L89" s="12">
        <v>0</v>
      </c>
      <c r="M89" s="58">
        <v>0</v>
      </c>
      <c r="N89" s="12">
        <v>0</v>
      </c>
      <c r="O89" s="12">
        <f t="shared" si="20"/>
        <v>1119849.92</v>
      </c>
      <c r="P89" s="69">
        <v>0</v>
      </c>
      <c r="Q89" s="30">
        <v>0</v>
      </c>
      <c r="R89" s="88">
        <f t="shared" si="21"/>
        <v>1119849.92</v>
      </c>
      <c r="S89" s="42"/>
      <c r="T89" s="42"/>
    </row>
    <row r="90" spans="1:20" s="17" customFormat="1">
      <c r="A90" s="36" t="s">
        <v>33</v>
      </c>
      <c r="B90" s="58">
        <v>0</v>
      </c>
      <c r="C90" s="12">
        <v>0</v>
      </c>
      <c r="D90" s="58">
        <v>0</v>
      </c>
      <c r="E90" s="12">
        <v>0</v>
      </c>
      <c r="F90" s="79">
        <v>107.17632999999999</v>
      </c>
      <c r="G90" s="12">
        <v>1034073.62</v>
      </c>
      <c r="H90" s="58">
        <v>2.4990000000000001</v>
      </c>
      <c r="I90" s="12">
        <v>308.49</v>
      </c>
      <c r="J90" s="12">
        <v>0</v>
      </c>
      <c r="K90" s="12">
        <v>0</v>
      </c>
      <c r="L90" s="12">
        <v>0</v>
      </c>
      <c r="M90" s="58">
        <v>0</v>
      </c>
      <c r="N90" s="12">
        <v>0</v>
      </c>
      <c r="O90" s="12">
        <f t="shared" si="20"/>
        <v>1034382.11</v>
      </c>
      <c r="P90" s="69">
        <v>0</v>
      </c>
      <c r="Q90" s="30">
        <v>0</v>
      </c>
      <c r="R90" s="88">
        <f t="shared" si="21"/>
        <v>1034382.11</v>
      </c>
      <c r="S90" s="42"/>
      <c r="T90" s="42"/>
    </row>
    <row r="91" spans="1:20" s="17" customFormat="1">
      <c r="A91" s="36" t="s">
        <v>67</v>
      </c>
      <c r="B91" s="58">
        <v>40.365000000000002</v>
      </c>
      <c r="C91" s="12">
        <v>21527.87</v>
      </c>
      <c r="D91" s="58">
        <v>0</v>
      </c>
      <c r="E91" s="12">
        <v>0</v>
      </c>
      <c r="F91" s="79">
        <v>63.63496</v>
      </c>
      <c r="G91" s="12">
        <v>399709</v>
      </c>
      <c r="H91" s="58">
        <v>94.067999999999998</v>
      </c>
      <c r="I91" s="12">
        <v>11614.58</v>
      </c>
      <c r="J91" s="12">
        <v>3237</v>
      </c>
      <c r="K91" s="12">
        <v>147769.04999999999</v>
      </c>
      <c r="L91" s="12">
        <v>0</v>
      </c>
      <c r="M91" s="58">
        <v>0</v>
      </c>
      <c r="N91" s="12">
        <v>0</v>
      </c>
      <c r="O91" s="12">
        <f t="shared" si="20"/>
        <v>580620.5</v>
      </c>
      <c r="P91" s="69">
        <v>0</v>
      </c>
      <c r="Q91" s="30">
        <v>0</v>
      </c>
      <c r="R91" s="88">
        <f t="shared" si="21"/>
        <v>580620.5</v>
      </c>
      <c r="S91" s="42"/>
      <c r="T91" s="42"/>
    </row>
    <row r="92" spans="1:20" s="17" customFormat="1">
      <c r="A92" s="36" t="s">
        <v>107</v>
      </c>
      <c r="B92" s="58">
        <v>0</v>
      </c>
      <c r="C92" s="12">
        <v>0</v>
      </c>
      <c r="D92" s="58">
        <v>0</v>
      </c>
      <c r="E92" s="12">
        <v>0</v>
      </c>
      <c r="F92" s="79">
        <v>0</v>
      </c>
      <c r="G92" s="12">
        <v>0</v>
      </c>
      <c r="H92" s="58">
        <v>0</v>
      </c>
      <c r="I92" s="12">
        <v>0</v>
      </c>
      <c r="J92" s="12">
        <v>399</v>
      </c>
      <c r="K92" s="12">
        <v>18214.349999999999</v>
      </c>
      <c r="L92" s="12">
        <v>0</v>
      </c>
      <c r="M92" s="58">
        <v>0</v>
      </c>
      <c r="N92" s="12">
        <v>0</v>
      </c>
      <c r="O92" s="12">
        <f t="shared" si="20"/>
        <v>18214.349999999999</v>
      </c>
      <c r="P92" s="69">
        <v>31.54</v>
      </c>
      <c r="Q92" s="30">
        <v>37190.71</v>
      </c>
      <c r="R92" s="88">
        <f t="shared" si="21"/>
        <v>55405.06</v>
      </c>
      <c r="S92" s="42"/>
      <c r="T92" s="42"/>
    </row>
    <row r="93" spans="1:20" s="17" customFormat="1">
      <c r="A93" s="36" t="s">
        <v>108</v>
      </c>
      <c r="B93" s="58">
        <v>0</v>
      </c>
      <c r="C93" s="12">
        <v>0</v>
      </c>
      <c r="D93" s="58">
        <v>0</v>
      </c>
      <c r="E93" s="12">
        <v>0</v>
      </c>
      <c r="F93" s="79">
        <v>0</v>
      </c>
      <c r="G93" s="12">
        <v>0</v>
      </c>
      <c r="H93" s="58">
        <v>24.792000000000002</v>
      </c>
      <c r="I93" s="12">
        <v>3061.07</v>
      </c>
      <c r="J93" s="12">
        <v>1356.5</v>
      </c>
      <c r="K93" s="12">
        <v>61924.23</v>
      </c>
      <c r="L93" s="12">
        <v>0</v>
      </c>
      <c r="M93" s="58">
        <v>0</v>
      </c>
      <c r="N93" s="12">
        <v>0</v>
      </c>
      <c r="O93" s="12">
        <f t="shared" si="20"/>
        <v>64985.3</v>
      </c>
      <c r="P93" s="69">
        <v>53.81</v>
      </c>
      <c r="Q93" s="30">
        <v>63450.6</v>
      </c>
      <c r="R93" s="88">
        <f t="shared" si="21"/>
        <v>128435.9</v>
      </c>
      <c r="S93" s="42"/>
      <c r="T93" s="42"/>
    </row>
    <row r="94" spans="1:20" s="17" customFormat="1">
      <c r="A94" s="36" t="s">
        <v>109</v>
      </c>
      <c r="B94" s="58">
        <v>0</v>
      </c>
      <c r="C94" s="12">
        <v>0</v>
      </c>
      <c r="D94" s="58">
        <v>0</v>
      </c>
      <c r="E94" s="12">
        <v>0</v>
      </c>
      <c r="F94" s="79">
        <v>13.517620000000001</v>
      </c>
      <c r="G94" s="12">
        <v>346118.12</v>
      </c>
      <c r="H94" s="58">
        <v>0</v>
      </c>
      <c r="I94" s="12">
        <v>0</v>
      </c>
      <c r="J94" s="12">
        <v>82</v>
      </c>
      <c r="K94" s="12">
        <v>3743.3</v>
      </c>
      <c r="L94" s="12">
        <v>0</v>
      </c>
      <c r="M94" s="58">
        <v>0</v>
      </c>
      <c r="N94" s="12">
        <v>0</v>
      </c>
      <c r="O94" s="12">
        <f t="shared" si="20"/>
        <v>349861.42</v>
      </c>
      <c r="P94" s="69">
        <v>0</v>
      </c>
      <c r="Q94" s="30">
        <v>0</v>
      </c>
      <c r="R94" s="88">
        <f t="shared" si="21"/>
        <v>349861.42</v>
      </c>
      <c r="S94" s="42"/>
      <c r="T94" s="42"/>
    </row>
    <row r="95" spans="1:20" s="17" customFormat="1">
      <c r="A95" s="36" t="s">
        <v>68</v>
      </c>
      <c r="B95" s="58">
        <v>0</v>
      </c>
      <c r="C95" s="12">
        <v>0</v>
      </c>
      <c r="D95" s="58">
        <v>0</v>
      </c>
      <c r="E95" s="12">
        <v>0</v>
      </c>
      <c r="F95" s="79">
        <v>26.71575</v>
      </c>
      <c r="G95" s="12">
        <v>421435.35</v>
      </c>
      <c r="H95" s="58">
        <v>0</v>
      </c>
      <c r="I95" s="12">
        <v>0</v>
      </c>
      <c r="J95" s="12">
        <v>390.5</v>
      </c>
      <c r="K95" s="12">
        <v>17826.330000000002</v>
      </c>
      <c r="L95" s="12">
        <v>0</v>
      </c>
      <c r="M95" s="58">
        <v>0</v>
      </c>
      <c r="N95" s="12">
        <v>0</v>
      </c>
      <c r="O95" s="12">
        <f t="shared" si="20"/>
        <v>439261.68</v>
      </c>
      <c r="P95" s="69">
        <v>0</v>
      </c>
      <c r="Q95" s="30">
        <v>0</v>
      </c>
      <c r="R95" s="88">
        <f t="shared" si="21"/>
        <v>439261.68</v>
      </c>
      <c r="S95" s="42"/>
      <c r="T95" s="42"/>
    </row>
    <row r="96" spans="1:20" s="17" customFormat="1">
      <c r="A96" s="36" t="s">
        <v>34</v>
      </c>
      <c r="B96" s="58">
        <v>0</v>
      </c>
      <c r="C96" s="12">
        <v>0</v>
      </c>
      <c r="D96" s="58">
        <v>0</v>
      </c>
      <c r="E96" s="12">
        <v>0</v>
      </c>
      <c r="F96" s="79">
        <v>61.66328</v>
      </c>
      <c r="G96" s="12">
        <v>749316.7</v>
      </c>
      <c r="H96" s="58">
        <v>0</v>
      </c>
      <c r="I96" s="12">
        <v>0</v>
      </c>
      <c r="J96" s="12">
        <v>0</v>
      </c>
      <c r="K96" s="12">
        <v>0</v>
      </c>
      <c r="L96" s="12">
        <v>0</v>
      </c>
      <c r="M96" s="58">
        <v>0</v>
      </c>
      <c r="N96" s="12">
        <v>0</v>
      </c>
      <c r="O96" s="12">
        <f t="shared" si="20"/>
        <v>749316.7</v>
      </c>
      <c r="P96" s="69">
        <v>0</v>
      </c>
      <c r="Q96" s="30">
        <v>0</v>
      </c>
      <c r="R96" s="88">
        <f t="shared" si="21"/>
        <v>749316.7</v>
      </c>
      <c r="S96" s="42"/>
      <c r="T96" s="42"/>
    </row>
    <row r="97" spans="1:20" s="17" customFormat="1">
      <c r="A97" s="36" t="s">
        <v>69</v>
      </c>
      <c r="B97" s="58">
        <v>0</v>
      </c>
      <c r="C97" s="12">
        <v>0</v>
      </c>
      <c r="D97" s="58">
        <v>0</v>
      </c>
      <c r="E97" s="12">
        <v>0</v>
      </c>
      <c r="F97" s="79">
        <v>57.798990000000003</v>
      </c>
      <c r="G97" s="12">
        <v>500462.38</v>
      </c>
      <c r="H97" s="58">
        <v>0</v>
      </c>
      <c r="I97" s="12">
        <v>0</v>
      </c>
      <c r="J97" s="12">
        <v>0</v>
      </c>
      <c r="K97" s="12">
        <v>0</v>
      </c>
      <c r="L97" s="12">
        <v>0</v>
      </c>
      <c r="M97" s="58">
        <v>0</v>
      </c>
      <c r="N97" s="12">
        <v>0</v>
      </c>
      <c r="O97" s="12">
        <f t="shared" si="20"/>
        <v>500462.38</v>
      </c>
      <c r="P97" s="69">
        <v>0</v>
      </c>
      <c r="Q97" s="30">
        <v>0</v>
      </c>
      <c r="R97" s="88">
        <f t="shared" si="21"/>
        <v>500462.38</v>
      </c>
      <c r="S97" s="42"/>
      <c r="T97" s="42"/>
    </row>
    <row r="98" spans="1:20" s="17" customFormat="1">
      <c r="A98" s="36" t="s">
        <v>35</v>
      </c>
      <c r="B98" s="58">
        <v>0</v>
      </c>
      <c r="C98" s="12">
        <v>0</v>
      </c>
      <c r="D98" s="58">
        <v>0</v>
      </c>
      <c r="E98" s="12">
        <v>0</v>
      </c>
      <c r="F98" s="79">
        <v>57.126429999999999</v>
      </c>
      <c r="G98" s="12">
        <v>1499537.81</v>
      </c>
      <c r="H98" s="58">
        <v>0</v>
      </c>
      <c r="I98" s="12">
        <v>0</v>
      </c>
      <c r="J98" s="12">
        <v>0</v>
      </c>
      <c r="K98" s="12">
        <v>0</v>
      </c>
      <c r="L98" s="12">
        <v>0</v>
      </c>
      <c r="M98" s="58">
        <v>0</v>
      </c>
      <c r="N98" s="12">
        <v>0</v>
      </c>
      <c r="O98" s="12">
        <f t="shared" si="20"/>
        <v>1499537.81</v>
      </c>
      <c r="P98" s="69">
        <v>0</v>
      </c>
      <c r="Q98" s="30">
        <v>0</v>
      </c>
      <c r="R98" s="88">
        <f t="shared" si="21"/>
        <v>1499537.81</v>
      </c>
      <c r="S98" s="42"/>
      <c r="T98" s="42"/>
    </row>
    <row r="99" spans="1:20" s="17" customFormat="1">
      <c r="A99" s="36" t="s">
        <v>36</v>
      </c>
      <c r="B99" s="58">
        <v>0</v>
      </c>
      <c r="C99" s="12">
        <v>0</v>
      </c>
      <c r="D99" s="58">
        <v>0</v>
      </c>
      <c r="E99" s="12">
        <v>0</v>
      </c>
      <c r="F99" s="79">
        <v>63.787439999999997</v>
      </c>
      <c r="G99" s="12">
        <v>660400.30000000005</v>
      </c>
      <c r="H99" s="58">
        <v>0</v>
      </c>
      <c r="I99" s="12">
        <v>0</v>
      </c>
      <c r="J99" s="12">
        <v>0</v>
      </c>
      <c r="K99" s="12">
        <v>0</v>
      </c>
      <c r="L99" s="12">
        <v>0</v>
      </c>
      <c r="M99" s="58">
        <v>0</v>
      </c>
      <c r="N99" s="12">
        <v>0</v>
      </c>
      <c r="O99" s="12">
        <f t="shared" si="20"/>
        <v>660400.30000000005</v>
      </c>
      <c r="P99" s="69">
        <v>0</v>
      </c>
      <c r="Q99" s="30">
        <v>0</v>
      </c>
      <c r="R99" s="88">
        <f t="shared" si="21"/>
        <v>660400.30000000005</v>
      </c>
      <c r="S99" s="42"/>
      <c r="T99" s="42"/>
    </row>
    <row r="100" spans="1:20" s="17" customFormat="1">
      <c r="A100" s="36" t="s">
        <v>70</v>
      </c>
      <c r="B100" s="58">
        <v>77.56</v>
      </c>
      <c r="C100" s="12">
        <v>13142.54</v>
      </c>
      <c r="D100" s="58">
        <v>0</v>
      </c>
      <c r="E100" s="12">
        <v>0</v>
      </c>
      <c r="F100" s="79">
        <v>268.08208000000002</v>
      </c>
      <c r="G100" s="12">
        <v>1291592.6299999999</v>
      </c>
      <c r="H100" s="58">
        <v>57.655000000000001</v>
      </c>
      <c r="I100" s="12">
        <v>7118.66</v>
      </c>
      <c r="J100" s="12">
        <v>0</v>
      </c>
      <c r="K100" s="12">
        <v>0</v>
      </c>
      <c r="L100" s="12">
        <v>0</v>
      </c>
      <c r="M100" s="58">
        <v>12</v>
      </c>
      <c r="N100" s="12">
        <v>17763.240000000002</v>
      </c>
      <c r="O100" s="12">
        <f t="shared" si="20"/>
        <v>1329617.0699999998</v>
      </c>
      <c r="P100" s="69">
        <v>0</v>
      </c>
      <c r="Q100" s="30">
        <v>0</v>
      </c>
      <c r="R100" s="88">
        <f t="shared" si="21"/>
        <v>1329617.0699999998</v>
      </c>
      <c r="S100" s="42"/>
      <c r="T100" s="42"/>
    </row>
    <row r="101" spans="1:20" s="17" customFormat="1">
      <c r="A101" s="36" t="s">
        <v>37</v>
      </c>
      <c r="B101" s="58">
        <v>0</v>
      </c>
      <c r="C101" s="12">
        <v>0</v>
      </c>
      <c r="D101" s="58">
        <v>0</v>
      </c>
      <c r="E101" s="12">
        <v>0</v>
      </c>
      <c r="F101" s="79">
        <v>0</v>
      </c>
      <c r="G101" s="12">
        <v>0</v>
      </c>
      <c r="H101" s="58">
        <v>0</v>
      </c>
      <c r="I101" s="12">
        <v>0</v>
      </c>
      <c r="J101" s="12">
        <v>268</v>
      </c>
      <c r="K101" s="12">
        <v>12234.2</v>
      </c>
      <c r="L101" s="12">
        <v>0</v>
      </c>
      <c r="M101" s="58">
        <v>0</v>
      </c>
      <c r="N101" s="12">
        <v>0</v>
      </c>
      <c r="O101" s="12">
        <f t="shared" si="20"/>
        <v>12234.2</v>
      </c>
      <c r="P101" s="69">
        <v>23.62</v>
      </c>
      <c r="Q101" s="30">
        <v>27851.759999999998</v>
      </c>
      <c r="R101" s="88">
        <f t="shared" si="21"/>
        <v>40085.96</v>
      </c>
      <c r="S101" s="42"/>
      <c r="T101" s="42"/>
    </row>
    <row r="102" spans="1:20" s="17" customFormat="1">
      <c r="A102" s="36" t="s">
        <v>71</v>
      </c>
      <c r="B102" s="58">
        <v>0</v>
      </c>
      <c r="C102" s="12">
        <v>0</v>
      </c>
      <c r="D102" s="58">
        <v>0</v>
      </c>
      <c r="E102" s="12">
        <v>0</v>
      </c>
      <c r="F102" s="79">
        <v>112.79889</v>
      </c>
      <c r="G102" s="12">
        <v>1249609.74</v>
      </c>
      <c r="H102" s="58">
        <v>0</v>
      </c>
      <c r="I102" s="12">
        <v>0</v>
      </c>
      <c r="J102" s="12">
        <v>0</v>
      </c>
      <c r="K102" s="12">
        <v>0</v>
      </c>
      <c r="L102" s="12">
        <v>0</v>
      </c>
      <c r="M102" s="58">
        <v>0</v>
      </c>
      <c r="N102" s="12">
        <v>0</v>
      </c>
      <c r="O102" s="12">
        <f t="shared" si="20"/>
        <v>1249609.74</v>
      </c>
      <c r="P102" s="69">
        <v>0</v>
      </c>
      <c r="Q102" s="30">
        <v>0</v>
      </c>
      <c r="R102" s="88">
        <f t="shared" si="21"/>
        <v>1249609.74</v>
      </c>
      <c r="S102" s="42"/>
      <c r="T102" s="42"/>
    </row>
    <row r="103" spans="1:20" s="17" customFormat="1">
      <c r="A103" s="36" t="s">
        <v>38</v>
      </c>
      <c r="B103" s="58">
        <v>0</v>
      </c>
      <c r="C103" s="12">
        <v>0</v>
      </c>
      <c r="D103" s="58">
        <v>0</v>
      </c>
      <c r="E103" s="12">
        <v>0</v>
      </c>
      <c r="F103" s="79">
        <v>65.492919999999998</v>
      </c>
      <c r="G103" s="12">
        <v>965873.79</v>
      </c>
      <c r="H103" s="58">
        <v>175.86</v>
      </c>
      <c r="I103" s="12">
        <v>21713.43</v>
      </c>
      <c r="J103" s="12">
        <v>1491.5</v>
      </c>
      <c r="K103" s="12">
        <v>68086.98</v>
      </c>
      <c r="L103" s="12">
        <v>0</v>
      </c>
      <c r="M103" s="58">
        <v>0</v>
      </c>
      <c r="N103" s="12">
        <v>0</v>
      </c>
      <c r="O103" s="12">
        <f t="shared" si="20"/>
        <v>1055674.2000000002</v>
      </c>
      <c r="P103" s="69">
        <v>0</v>
      </c>
      <c r="Q103" s="30">
        <v>0</v>
      </c>
      <c r="R103" s="88">
        <f t="shared" si="21"/>
        <v>1055674.2000000002</v>
      </c>
      <c r="S103" s="42"/>
      <c r="T103" s="42"/>
    </row>
    <row r="104" spans="1:20" s="17" customFormat="1">
      <c r="A104" s="36" t="s">
        <v>85</v>
      </c>
      <c r="B104" s="58">
        <v>0</v>
      </c>
      <c r="C104" s="12">
        <v>0</v>
      </c>
      <c r="D104" s="58">
        <v>0</v>
      </c>
      <c r="E104" s="12">
        <v>0</v>
      </c>
      <c r="F104" s="79">
        <v>0</v>
      </c>
      <c r="G104" s="12">
        <v>0</v>
      </c>
      <c r="H104" s="58">
        <v>0</v>
      </c>
      <c r="I104" s="12">
        <v>0</v>
      </c>
      <c r="J104" s="12">
        <v>0</v>
      </c>
      <c r="K104" s="12">
        <v>0</v>
      </c>
      <c r="L104" s="12">
        <v>0</v>
      </c>
      <c r="M104" s="58">
        <v>0</v>
      </c>
      <c r="N104" s="12">
        <v>0</v>
      </c>
      <c r="O104" s="12">
        <f t="shared" si="20"/>
        <v>0</v>
      </c>
      <c r="P104" s="86">
        <v>20</v>
      </c>
      <c r="Q104" s="87">
        <v>112620.8</v>
      </c>
      <c r="R104" s="88">
        <f t="shared" si="21"/>
        <v>112620.8</v>
      </c>
      <c r="S104" s="42"/>
      <c r="T104" s="42"/>
    </row>
    <row r="105" spans="1:20" s="17" customFormat="1">
      <c r="A105" s="36" t="s">
        <v>72</v>
      </c>
      <c r="B105" s="58">
        <v>0</v>
      </c>
      <c r="C105" s="12">
        <v>0</v>
      </c>
      <c r="D105" s="58">
        <v>0</v>
      </c>
      <c r="E105" s="12">
        <v>0</v>
      </c>
      <c r="F105" s="79">
        <v>63.480499999999999</v>
      </c>
      <c r="G105" s="12">
        <v>359331.37</v>
      </c>
      <c r="H105" s="58">
        <v>0</v>
      </c>
      <c r="I105" s="12">
        <v>0</v>
      </c>
      <c r="J105" s="12">
        <v>0</v>
      </c>
      <c r="K105" s="12">
        <v>0</v>
      </c>
      <c r="L105" s="12">
        <v>0</v>
      </c>
      <c r="M105" s="58">
        <v>0</v>
      </c>
      <c r="N105" s="12">
        <v>0</v>
      </c>
      <c r="O105" s="12">
        <f t="shared" si="20"/>
        <v>359331.37</v>
      </c>
      <c r="P105" s="69">
        <v>0</v>
      </c>
      <c r="Q105" s="30">
        <v>0</v>
      </c>
      <c r="R105" s="88">
        <f t="shared" si="21"/>
        <v>359331.37</v>
      </c>
      <c r="S105" s="42"/>
      <c r="T105" s="42"/>
    </row>
    <row r="106" spans="1:20" s="17" customFormat="1" ht="26.25">
      <c r="A106" s="36" t="s">
        <v>73</v>
      </c>
      <c r="B106" s="58">
        <v>0</v>
      </c>
      <c r="C106" s="12">
        <v>0</v>
      </c>
      <c r="D106" s="58">
        <v>0</v>
      </c>
      <c r="E106" s="12">
        <v>0</v>
      </c>
      <c r="F106" s="79">
        <v>62.452300000000001</v>
      </c>
      <c r="G106" s="12">
        <v>910161.08</v>
      </c>
      <c r="H106" s="58">
        <v>0</v>
      </c>
      <c r="I106" s="12">
        <v>0</v>
      </c>
      <c r="J106" s="12">
        <v>0</v>
      </c>
      <c r="K106" s="12">
        <v>0</v>
      </c>
      <c r="L106" s="12">
        <v>0</v>
      </c>
      <c r="M106" s="58">
        <v>0</v>
      </c>
      <c r="N106" s="12">
        <v>0</v>
      </c>
      <c r="O106" s="12">
        <f t="shared" si="20"/>
        <v>910161.08</v>
      </c>
      <c r="P106" s="69">
        <v>0</v>
      </c>
      <c r="Q106" s="30">
        <v>0</v>
      </c>
      <c r="R106" s="88">
        <f t="shared" si="21"/>
        <v>910161.08</v>
      </c>
      <c r="S106" s="42"/>
      <c r="T106" s="42"/>
    </row>
    <row r="107" spans="1:20" s="17" customFormat="1">
      <c r="A107" s="36" t="s">
        <v>94</v>
      </c>
      <c r="B107" s="58">
        <v>28.8</v>
      </c>
      <c r="C107" s="12">
        <v>4880.16</v>
      </c>
      <c r="D107" s="58">
        <v>10.8</v>
      </c>
      <c r="E107" s="12">
        <v>3836.5</v>
      </c>
      <c r="F107" s="79">
        <v>13.50792</v>
      </c>
      <c r="G107" s="12">
        <v>66514.350000000006</v>
      </c>
      <c r="H107" s="58">
        <v>18</v>
      </c>
      <c r="I107" s="12">
        <v>2222.46</v>
      </c>
      <c r="J107" s="12">
        <v>0</v>
      </c>
      <c r="K107" s="12">
        <v>0</v>
      </c>
      <c r="L107" s="12">
        <v>0</v>
      </c>
      <c r="M107" s="58">
        <v>0</v>
      </c>
      <c r="N107" s="12">
        <v>0</v>
      </c>
      <c r="O107" s="12">
        <f t="shared" si="20"/>
        <v>77453.470000000016</v>
      </c>
      <c r="P107" s="69">
        <v>0</v>
      </c>
      <c r="Q107" s="30">
        <v>0</v>
      </c>
      <c r="R107" s="88">
        <f t="shared" si="21"/>
        <v>77453.470000000016</v>
      </c>
      <c r="S107" s="42"/>
      <c r="T107" s="42"/>
    </row>
    <row r="108" spans="1:20" s="17" customFormat="1">
      <c r="A108" s="36" t="s">
        <v>39</v>
      </c>
      <c r="B108" s="58">
        <v>0</v>
      </c>
      <c r="C108" s="12">
        <v>0</v>
      </c>
      <c r="D108" s="58">
        <v>0</v>
      </c>
      <c r="E108" s="12">
        <v>0</v>
      </c>
      <c r="F108" s="79">
        <v>20.844470000000001</v>
      </c>
      <c r="G108" s="12">
        <v>224364.04</v>
      </c>
      <c r="H108" s="58">
        <v>0</v>
      </c>
      <c r="I108" s="12">
        <v>0</v>
      </c>
      <c r="J108" s="12">
        <v>712</v>
      </c>
      <c r="K108" s="12">
        <v>27869.33</v>
      </c>
      <c r="L108" s="12">
        <v>0</v>
      </c>
      <c r="M108" s="58">
        <v>0</v>
      </c>
      <c r="N108" s="12">
        <v>0</v>
      </c>
      <c r="O108" s="12">
        <f t="shared" si="20"/>
        <v>252233.37</v>
      </c>
      <c r="P108" s="69">
        <v>0</v>
      </c>
      <c r="Q108" s="30">
        <v>0</v>
      </c>
      <c r="R108" s="88">
        <f t="shared" si="21"/>
        <v>252233.37</v>
      </c>
      <c r="S108" s="42"/>
      <c r="T108" s="42"/>
    </row>
    <row r="109" spans="1:20" s="17" customFormat="1" ht="15.75" thickBot="1">
      <c r="A109" s="38" t="s">
        <v>74</v>
      </c>
      <c r="B109" s="60">
        <v>110</v>
      </c>
      <c r="C109" s="14">
        <v>18458</v>
      </c>
      <c r="D109" s="60">
        <v>0</v>
      </c>
      <c r="E109" s="14">
        <v>0</v>
      </c>
      <c r="F109" s="80">
        <v>238.62804</v>
      </c>
      <c r="G109" s="14">
        <v>1448720.38</v>
      </c>
      <c r="H109" s="60">
        <v>134</v>
      </c>
      <c r="I109" s="14">
        <v>16544.98</v>
      </c>
      <c r="J109" s="14">
        <v>95714</v>
      </c>
      <c r="K109" s="14">
        <v>606826.76</v>
      </c>
      <c r="L109" s="12">
        <v>0</v>
      </c>
      <c r="M109" s="60">
        <v>12</v>
      </c>
      <c r="N109" s="14">
        <v>17763.240000000002</v>
      </c>
      <c r="O109" s="12">
        <f t="shared" si="20"/>
        <v>2108313.36</v>
      </c>
      <c r="P109" s="69">
        <v>0</v>
      </c>
      <c r="Q109" s="30">
        <v>0</v>
      </c>
      <c r="R109" s="88">
        <f t="shared" si="21"/>
        <v>2108313.36</v>
      </c>
      <c r="S109" s="42"/>
      <c r="T109" s="42"/>
    </row>
    <row r="110" spans="1:20" s="17" customFormat="1" ht="15.75" thickBot="1">
      <c r="A110" s="48" t="s">
        <v>56</v>
      </c>
      <c r="B110" s="57">
        <f t="shared" ref="B110:R110" si="22">SUM(B80:B109)</f>
        <v>304.39</v>
      </c>
      <c r="C110" s="23">
        <f t="shared" si="22"/>
        <v>66085.39</v>
      </c>
      <c r="D110" s="57">
        <f t="shared" si="22"/>
        <v>13.665000000000001</v>
      </c>
      <c r="E110" s="23">
        <f t="shared" si="22"/>
        <v>4884.3599999999997</v>
      </c>
      <c r="F110" s="56">
        <f t="shared" si="22"/>
        <v>1884.9029099999998</v>
      </c>
      <c r="G110" s="23">
        <f t="shared" si="22"/>
        <v>17944778.82</v>
      </c>
      <c r="H110" s="57">
        <f t="shared" si="22"/>
        <v>855.05799999999999</v>
      </c>
      <c r="I110" s="23">
        <f t="shared" si="22"/>
        <v>105573.89000000001</v>
      </c>
      <c r="J110" s="23">
        <f t="shared" si="22"/>
        <v>107973.5</v>
      </c>
      <c r="K110" s="23">
        <f t="shared" si="22"/>
        <v>1146546.74</v>
      </c>
      <c r="L110" s="23">
        <f t="shared" si="22"/>
        <v>0</v>
      </c>
      <c r="M110" s="57">
        <f t="shared" si="22"/>
        <v>24</v>
      </c>
      <c r="N110" s="23">
        <f t="shared" si="22"/>
        <v>35526.480000000003</v>
      </c>
      <c r="O110" s="23">
        <f t="shared" si="22"/>
        <v>19303395.68</v>
      </c>
      <c r="P110" s="57">
        <f t="shared" si="22"/>
        <v>201.61</v>
      </c>
      <c r="Q110" s="23">
        <f t="shared" si="22"/>
        <v>326768.05</v>
      </c>
      <c r="R110" s="23">
        <f t="shared" si="22"/>
        <v>19630163.730000004</v>
      </c>
      <c r="S110" s="42"/>
      <c r="T110" s="42"/>
    </row>
    <row r="111" spans="1:20">
      <c r="A111" s="21" t="s">
        <v>75</v>
      </c>
      <c r="B111" s="64"/>
      <c r="C111" s="16"/>
      <c r="D111" s="64"/>
      <c r="E111" s="16"/>
      <c r="F111" s="78"/>
      <c r="G111" s="16"/>
      <c r="H111" s="64"/>
      <c r="I111" s="16"/>
      <c r="J111" s="16"/>
      <c r="K111" s="16"/>
      <c r="L111" s="16"/>
      <c r="M111" s="64"/>
      <c r="N111" s="16"/>
      <c r="O111" s="16"/>
      <c r="P111" s="73"/>
      <c r="Q111" s="25"/>
      <c r="R111" s="16"/>
      <c r="S111" s="41"/>
      <c r="T111" s="41"/>
    </row>
    <row r="112" spans="1:20" s="17" customFormat="1">
      <c r="A112" s="36" t="s">
        <v>76</v>
      </c>
      <c r="B112" s="58">
        <v>0</v>
      </c>
      <c r="C112" s="12">
        <v>0</v>
      </c>
      <c r="D112" s="58">
        <v>0</v>
      </c>
      <c r="E112" s="12">
        <v>0</v>
      </c>
      <c r="F112" s="79">
        <v>66.655739999999994</v>
      </c>
      <c r="G112" s="12">
        <v>312221.49</v>
      </c>
      <c r="H112" s="58">
        <v>128.38800000000001</v>
      </c>
      <c r="I112" s="12">
        <v>15852.07</v>
      </c>
      <c r="J112" s="12">
        <v>0</v>
      </c>
      <c r="K112" s="12">
        <v>0</v>
      </c>
      <c r="L112" s="12">
        <v>0</v>
      </c>
      <c r="M112" s="58">
        <v>0</v>
      </c>
      <c r="N112" s="12">
        <v>0</v>
      </c>
      <c r="O112" s="12">
        <f t="shared" ref="O112:O122" si="23">C112+E112+G112+I112+K112+N112</f>
        <v>328073.56</v>
      </c>
      <c r="P112" s="69">
        <v>0</v>
      </c>
      <c r="Q112" s="30">
        <v>0</v>
      </c>
      <c r="R112" s="88">
        <f t="shared" ref="R112:R122" si="24">O112+Q112</f>
        <v>328073.56</v>
      </c>
      <c r="S112" s="42"/>
      <c r="T112" s="42"/>
    </row>
    <row r="113" spans="1:21" s="17" customFormat="1">
      <c r="A113" s="36" t="s">
        <v>77</v>
      </c>
      <c r="B113" s="58">
        <v>0</v>
      </c>
      <c r="C113" s="12">
        <v>0</v>
      </c>
      <c r="D113" s="58">
        <v>0</v>
      </c>
      <c r="E113" s="12">
        <v>0</v>
      </c>
      <c r="F113" s="79">
        <v>8.8342799999999997</v>
      </c>
      <c r="G113" s="12">
        <v>68785.87</v>
      </c>
      <c r="H113" s="58">
        <v>0</v>
      </c>
      <c r="I113" s="12">
        <v>0</v>
      </c>
      <c r="J113" s="12">
        <v>0</v>
      </c>
      <c r="K113" s="12">
        <v>0</v>
      </c>
      <c r="L113" s="12">
        <v>0</v>
      </c>
      <c r="M113" s="58">
        <v>0</v>
      </c>
      <c r="N113" s="12">
        <v>0</v>
      </c>
      <c r="O113" s="12">
        <f t="shared" si="23"/>
        <v>68785.87</v>
      </c>
      <c r="P113" s="69">
        <v>0</v>
      </c>
      <c r="Q113" s="30">
        <v>0</v>
      </c>
      <c r="R113" s="88">
        <f t="shared" si="24"/>
        <v>68785.87</v>
      </c>
      <c r="S113" s="42"/>
      <c r="T113" s="42"/>
    </row>
    <row r="114" spans="1:21" s="17" customFormat="1">
      <c r="A114" s="36" t="s">
        <v>110</v>
      </c>
      <c r="B114" s="58">
        <v>0</v>
      </c>
      <c r="C114" s="12">
        <v>0</v>
      </c>
      <c r="D114" s="58">
        <v>0</v>
      </c>
      <c r="E114" s="12">
        <v>0</v>
      </c>
      <c r="F114" s="79">
        <v>0</v>
      </c>
      <c r="G114" s="12">
        <v>0</v>
      </c>
      <c r="H114" s="58">
        <v>0</v>
      </c>
      <c r="I114" s="12">
        <v>0</v>
      </c>
      <c r="J114" s="12">
        <v>676</v>
      </c>
      <c r="K114" s="12">
        <v>24058.84</v>
      </c>
      <c r="L114" s="12">
        <v>0</v>
      </c>
      <c r="M114" s="58">
        <v>0</v>
      </c>
      <c r="N114" s="12">
        <v>0</v>
      </c>
      <c r="O114" s="12">
        <f t="shared" si="23"/>
        <v>24058.84</v>
      </c>
      <c r="P114" s="58">
        <v>9.75</v>
      </c>
      <c r="Q114" s="12">
        <v>11496.81</v>
      </c>
      <c r="R114" s="88">
        <f t="shared" si="24"/>
        <v>35555.65</v>
      </c>
      <c r="S114" s="42"/>
      <c r="T114" s="42"/>
    </row>
    <row r="115" spans="1:21" s="17" customFormat="1">
      <c r="A115" s="36" t="s">
        <v>78</v>
      </c>
      <c r="B115" s="58">
        <v>0</v>
      </c>
      <c r="C115" s="12">
        <v>0</v>
      </c>
      <c r="D115" s="58">
        <v>0</v>
      </c>
      <c r="E115" s="12">
        <v>0</v>
      </c>
      <c r="F115" s="79">
        <v>0</v>
      </c>
      <c r="G115" s="12">
        <v>0</v>
      </c>
      <c r="H115" s="58">
        <v>0</v>
      </c>
      <c r="I115" s="12">
        <v>0</v>
      </c>
      <c r="J115" s="12">
        <v>467.5</v>
      </c>
      <c r="K115" s="12">
        <v>21341.38</v>
      </c>
      <c r="L115" s="12">
        <v>0</v>
      </c>
      <c r="M115" s="58">
        <v>0</v>
      </c>
      <c r="N115" s="12">
        <v>0</v>
      </c>
      <c r="O115" s="12">
        <f t="shared" si="23"/>
        <v>21341.38</v>
      </c>
      <c r="P115" s="58">
        <v>12.61</v>
      </c>
      <c r="Q115" s="12">
        <v>14869.21</v>
      </c>
      <c r="R115" s="88">
        <f t="shared" si="24"/>
        <v>36210.589999999997</v>
      </c>
      <c r="S115" s="42"/>
      <c r="T115" s="42"/>
    </row>
    <row r="116" spans="1:21" s="17" customFormat="1">
      <c r="A116" s="36" t="s">
        <v>79</v>
      </c>
      <c r="B116" s="58">
        <v>0</v>
      </c>
      <c r="C116" s="12">
        <v>0</v>
      </c>
      <c r="D116" s="58">
        <v>0</v>
      </c>
      <c r="E116" s="12">
        <v>0</v>
      </c>
      <c r="F116" s="79">
        <v>41.260599999999997</v>
      </c>
      <c r="G116" s="12">
        <v>398096.3</v>
      </c>
      <c r="H116" s="58">
        <v>0</v>
      </c>
      <c r="I116" s="12">
        <v>0</v>
      </c>
      <c r="J116" s="12">
        <v>0</v>
      </c>
      <c r="K116" s="12">
        <v>0</v>
      </c>
      <c r="L116" s="12">
        <v>0</v>
      </c>
      <c r="M116" s="58">
        <v>0</v>
      </c>
      <c r="N116" s="12">
        <v>0</v>
      </c>
      <c r="O116" s="12">
        <f t="shared" si="23"/>
        <v>398096.3</v>
      </c>
      <c r="P116" s="69">
        <v>0</v>
      </c>
      <c r="Q116" s="30">
        <v>0</v>
      </c>
      <c r="R116" s="88">
        <f t="shared" si="24"/>
        <v>398096.3</v>
      </c>
      <c r="S116" s="42"/>
      <c r="T116" s="42"/>
    </row>
    <row r="117" spans="1:21" s="17" customFormat="1">
      <c r="A117" s="36" t="s">
        <v>80</v>
      </c>
      <c r="B117" s="58">
        <v>78.248000000000005</v>
      </c>
      <c r="C117" s="12">
        <v>13259.1</v>
      </c>
      <c r="D117" s="58">
        <v>0</v>
      </c>
      <c r="E117" s="12">
        <v>0</v>
      </c>
      <c r="F117" s="79">
        <v>57.462040000000002</v>
      </c>
      <c r="G117" s="12">
        <v>276846.34000000003</v>
      </c>
      <c r="H117" s="58">
        <v>78.248000000000005</v>
      </c>
      <c r="I117" s="12">
        <v>9661.26</v>
      </c>
      <c r="J117" s="12">
        <v>0</v>
      </c>
      <c r="K117" s="12">
        <v>0</v>
      </c>
      <c r="L117" s="12">
        <v>0</v>
      </c>
      <c r="M117" s="58">
        <v>0</v>
      </c>
      <c r="N117" s="12">
        <v>0</v>
      </c>
      <c r="O117" s="12">
        <f t="shared" si="23"/>
        <v>299766.7</v>
      </c>
      <c r="P117" s="69">
        <v>0</v>
      </c>
      <c r="Q117" s="30">
        <v>0</v>
      </c>
      <c r="R117" s="88">
        <f t="shared" si="24"/>
        <v>299766.7</v>
      </c>
      <c r="S117" s="42"/>
      <c r="T117" s="42"/>
    </row>
    <row r="118" spans="1:21" s="17" customFormat="1">
      <c r="A118" s="11" t="s">
        <v>40</v>
      </c>
      <c r="B118" s="58">
        <v>55.92</v>
      </c>
      <c r="C118" s="12">
        <v>9475.64</v>
      </c>
      <c r="D118" s="58">
        <v>22.26</v>
      </c>
      <c r="E118" s="12">
        <v>9487.64</v>
      </c>
      <c r="F118" s="79">
        <v>8.0260800000000003</v>
      </c>
      <c r="G118" s="12">
        <v>39521.22</v>
      </c>
      <c r="H118" s="58">
        <v>31.332000000000001</v>
      </c>
      <c r="I118" s="12">
        <v>3868.56</v>
      </c>
      <c r="J118" s="12">
        <v>0</v>
      </c>
      <c r="K118" s="12">
        <v>0</v>
      </c>
      <c r="L118" s="12">
        <v>0</v>
      </c>
      <c r="M118" s="58">
        <v>0</v>
      </c>
      <c r="N118" s="12">
        <v>0</v>
      </c>
      <c r="O118" s="12">
        <f t="shared" si="23"/>
        <v>62353.06</v>
      </c>
      <c r="P118" s="69">
        <v>0</v>
      </c>
      <c r="Q118" s="30">
        <v>0</v>
      </c>
      <c r="R118" s="88">
        <f t="shared" si="24"/>
        <v>62353.06</v>
      </c>
      <c r="S118" s="42"/>
      <c r="T118" s="42"/>
    </row>
    <row r="119" spans="1:21" s="17" customFormat="1">
      <c r="A119" s="11" t="s">
        <v>81</v>
      </c>
      <c r="B119" s="58">
        <v>0</v>
      </c>
      <c r="C119" s="12">
        <v>0</v>
      </c>
      <c r="D119" s="58">
        <v>0</v>
      </c>
      <c r="E119" s="12">
        <v>0</v>
      </c>
      <c r="F119" s="79">
        <v>45.761629999999997</v>
      </c>
      <c r="G119" s="12">
        <v>492565.32</v>
      </c>
      <c r="H119" s="58">
        <v>0</v>
      </c>
      <c r="I119" s="12">
        <v>0</v>
      </c>
      <c r="J119" s="12">
        <v>932.5</v>
      </c>
      <c r="K119" s="12">
        <v>42568.63</v>
      </c>
      <c r="L119" s="12">
        <v>0</v>
      </c>
      <c r="M119" s="58">
        <v>0</v>
      </c>
      <c r="N119" s="12">
        <v>0</v>
      </c>
      <c r="O119" s="12">
        <f t="shared" si="23"/>
        <v>535133.94999999995</v>
      </c>
      <c r="P119" s="69">
        <v>0</v>
      </c>
      <c r="Q119" s="30">
        <v>0</v>
      </c>
      <c r="R119" s="88">
        <f t="shared" si="24"/>
        <v>535133.94999999995</v>
      </c>
      <c r="S119" s="42"/>
      <c r="T119" s="42"/>
    </row>
    <row r="120" spans="1:21" s="17" customFormat="1">
      <c r="A120" s="13" t="s">
        <v>88</v>
      </c>
      <c r="B120" s="60">
        <v>0</v>
      </c>
      <c r="C120" s="14">
        <v>0</v>
      </c>
      <c r="D120" s="60">
        <v>0</v>
      </c>
      <c r="E120" s="14">
        <v>0</v>
      </c>
      <c r="F120" s="80">
        <v>0</v>
      </c>
      <c r="G120" s="14">
        <v>0</v>
      </c>
      <c r="H120" s="60">
        <v>0</v>
      </c>
      <c r="I120" s="14">
        <v>0</v>
      </c>
      <c r="J120" s="14">
        <v>55</v>
      </c>
      <c r="K120" s="14">
        <v>2510.75</v>
      </c>
      <c r="L120" s="12">
        <v>0</v>
      </c>
      <c r="M120" s="58">
        <v>0</v>
      </c>
      <c r="N120" s="12">
        <v>0</v>
      </c>
      <c r="O120" s="12">
        <f t="shared" si="23"/>
        <v>2510.75</v>
      </c>
      <c r="P120" s="60">
        <v>15.497</v>
      </c>
      <c r="Q120" s="14">
        <v>18273.439999999999</v>
      </c>
      <c r="R120" s="88">
        <f t="shared" si="24"/>
        <v>20784.189999999999</v>
      </c>
      <c r="S120" s="42"/>
      <c r="T120" s="42"/>
    </row>
    <row r="121" spans="1:21" s="17" customFormat="1">
      <c r="A121" s="13" t="s">
        <v>89</v>
      </c>
      <c r="B121" s="60">
        <v>0</v>
      </c>
      <c r="C121" s="14">
        <v>0</v>
      </c>
      <c r="D121" s="60">
        <v>0</v>
      </c>
      <c r="E121" s="14">
        <v>0</v>
      </c>
      <c r="F121" s="80">
        <v>22.758019999999998</v>
      </c>
      <c r="G121" s="14">
        <v>142949.46</v>
      </c>
      <c r="H121" s="60">
        <v>0</v>
      </c>
      <c r="I121" s="14">
        <v>0</v>
      </c>
      <c r="J121" s="14">
        <v>913</v>
      </c>
      <c r="K121" s="14">
        <v>41678.449999999997</v>
      </c>
      <c r="L121" s="12">
        <v>0</v>
      </c>
      <c r="M121" s="58">
        <v>0</v>
      </c>
      <c r="N121" s="12">
        <v>0</v>
      </c>
      <c r="O121" s="12">
        <f t="shared" si="23"/>
        <v>184627.90999999997</v>
      </c>
      <c r="P121" s="74">
        <v>0</v>
      </c>
      <c r="Q121" s="31">
        <v>0</v>
      </c>
      <c r="R121" s="88">
        <f t="shared" si="24"/>
        <v>184627.90999999997</v>
      </c>
      <c r="S121" s="42"/>
      <c r="T121" s="42"/>
    </row>
    <row r="122" spans="1:21" s="17" customFormat="1" ht="15.75" thickBot="1">
      <c r="A122" s="13" t="s">
        <v>82</v>
      </c>
      <c r="B122" s="60">
        <v>0</v>
      </c>
      <c r="C122" s="14">
        <v>0</v>
      </c>
      <c r="D122" s="60">
        <v>0</v>
      </c>
      <c r="E122" s="14">
        <v>0</v>
      </c>
      <c r="F122" s="80">
        <v>27.430900000000001</v>
      </c>
      <c r="G122" s="14">
        <v>166534.06</v>
      </c>
      <c r="H122" s="60">
        <v>65.760000000000019</v>
      </c>
      <c r="I122" s="14">
        <v>8119.39</v>
      </c>
      <c r="J122" s="14">
        <v>11488</v>
      </c>
      <c r="K122" s="14">
        <v>88917.119999999995</v>
      </c>
      <c r="L122" s="12">
        <v>0</v>
      </c>
      <c r="M122" s="60">
        <v>5.28</v>
      </c>
      <c r="N122" s="14">
        <v>7815.83</v>
      </c>
      <c r="O122" s="12">
        <f t="shared" si="23"/>
        <v>271386.40000000002</v>
      </c>
      <c r="P122" s="74">
        <v>0</v>
      </c>
      <c r="Q122" s="31">
        <v>0</v>
      </c>
      <c r="R122" s="88">
        <f t="shared" si="24"/>
        <v>271386.40000000002</v>
      </c>
      <c r="S122" s="42"/>
      <c r="T122" s="42"/>
    </row>
    <row r="123" spans="1:21" s="17" customFormat="1" ht="15.75" thickBot="1">
      <c r="A123" s="45" t="s">
        <v>56</v>
      </c>
      <c r="B123" s="57">
        <f>SUM(B112:B122)</f>
        <v>134.16800000000001</v>
      </c>
      <c r="C123" s="23">
        <f t="shared" ref="C123:O123" si="25">SUM(C112:C122)</f>
        <v>22734.739999999998</v>
      </c>
      <c r="D123" s="57">
        <f t="shared" si="25"/>
        <v>22.26</v>
      </c>
      <c r="E123" s="23">
        <f t="shared" si="25"/>
        <v>9487.64</v>
      </c>
      <c r="F123" s="56">
        <f t="shared" si="25"/>
        <v>278.18928999999997</v>
      </c>
      <c r="G123" s="23">
        <f t="shared" si="25"/>
        <v>1897520.06</v>
      </c>
      <c r="H123" s="57">
        <f t="shared" si="25"/>
        <v>303.72800000000007</v>
      </c>
      <c r="I123" s="23">
        <f t="shared" si="25"/>
        <v>37501.280000000006</v>
      </c>
      <c r="J123" s="23">
        <f t="shared" si="25"/>
        <v>14532</v>
      </c>
      <c r="K123" s="23">
        <f t="shared" si="25"/>
        <v>221075.16999999998</v>
      </c>
      <c r="L123" s="23">
        <f t="shared" si="25"/>
        <v>0</v>
      </c>
      <c r="M123" s="57">
        <f t="shared" si="25"/>
        <v>5.28</v>
      </c>
      <c r="N123" s="23">
        <f t="shared" si="25"/>
        <v>7815.83</v>
      </c>
      <c r="O123" s="23">
        <f t="shared" si="25"/>
        <v>2196134.7199999997</v>
      </c>
      <c r="P123" s="57">
        <f>SUM(P112:P122)</f>
        <v>37.856999999999999</v>
      </c>
      <c r="Q123" s="23">
        <f t="shared" ref="Q123:R123" si="26">SUM(Q112:Q122)</f>
        <v>44639.459999999992</v>
      </c>
      <c r="R123" s="94">
        <f t="shared" si="26"/>
        <v>2240774.1799999997</v>
      </c>
      <c r="S123" s="42"/>
      <c r="T123" s="42"/>
    </row>
    <row r="124" spans="1:21" s="17" customFormat="1">
      <c r="A124" s="34" t="s">
        <v>92</v>
      </c>
      <c r="B124" s="66">
        <v>45</v>
      </c>
      <c r="C124" s="35">
        <v>9000</v>
      </c>
      <c r="D124" s="66">
        <v>0</v>
      </c>
      <c r="E124" s="35">
        <v>0</v>
      </c>
      <c r="F124" s="83">
        <v>90.076179999999994</v>
      </c>
      <c r="G124" s="35">
        <v>421924.91</v>
      </c>
      <c r="H124" s="66">
        <v>120.5</v>
      </c>
      <c r="I124" s="35">
        <v>14878.14</v>
      </c>
      <c r="J124" s="35">
        <v>5784</v>
      </c>
      <c r="K124" s="35">
        <v>44768.160000000003</v>
      </c>
      <c r="L124" s="35">
        <v>0</v>
      </c>
      <c r="M124" s="66">
        <v>52.8</v>
      </c>
      <c r="N124" s="35">
        <v>78158.259999999995</v>
      </c>
      <c r="O124" s="35">
        <f t="shared" ref="O124:O126" si="27">C124+E124+G124+I124+K124+N124</f>
        <v>568729.47</v>
      </c>
      <c r="P124" s="73">
        <v>0</v>
      </c>
      <c r="Q124" s="25">
        <v>0</v>
      </c>
      <c r="R124" s="88">
        <f t="shared" ref="R124:R126" si="28">O124+Q124</f>
        <v>568729.47</v>
      </c>
      <c r="S124" s="42"/>
      <c r="T124" s="42"/>
    </row>
    <row r="125" spans="1:21" s="17" customFormat="1">
      <c r="A125" s="11" t="s">
        <v>93</v>
      </c>
      <c r="B125" s="58">
        <v>273.99200000000002</v>
      </c>
      <c r="C125" s="12">
        <v>46427.94</v>
      </c>
      <c r="D125" s="58">
        <v>146.00700000000001</v>
      </c>
      <c r="E125" s="12">
        <v>54605.61</v>
      </c>
      <c r="F125" s="79">
        <v>117.38406999999999</v>
      </c>
      <c r="G125" s="12">
        <v>565544.71</v>
      </c>
      <c r="H125" s="58">
        <v>127.985</v>
      </c>
      <c r="I125" s="12">
        <v>15802.31</v>
      </c>
      <c r="J125" s="12">
        <v>17224.5</v>
      </c>
      <c r="K125" s="12">
        <v>133317.63</v>
      </c>
      <c r="L125" s="12">
        <v>0</v>
      </c>
      <c r="M125" s="58">
        <v>24</v>
      </c>
      <c r="N125" s="12">
        <v>35526.480000000003</v>
      </c>
      <c r="O125" s="12">
        <f t="shared" si="27"/>
        <v>851224.68</v>
      </c>
      <c r="P125" s="69">
        <v>0</v>
      </c>
      <c r="Q125" s="30">
        <v>0</v>
      </c>
      <c r="R125" s="88">
        <f t="shared" si="28"/>
        <v>851224.68</v>
      </c>
      <c r="S125" s="42"/>
      <c r="T125" s="42"/>
    </row>
    <row r="126" spans="1:21" s="17" customFormat="1" ht="15.75" thickBot="1">
      <c r="A126" s="96" t="s">
        <v>96</v>
      </c>
      <c r="B126" s="97">
        <v>177.36099999999999</v>
      </c>
      <c r="C126" s="98">
        <v>30053.8</v>
      </c>
      <c r="D126" s="97">
        <v>0</v>
      </c>
      <c r="E126" s="98">
        <v>0</v>
      </c>
      <c r="F126" s="99">
        <v>337.46812</v>
      </c>
      <c r="G126" s="98">
        <v>2045054.28</v>
      </c>
      <c r="H126" s="97">
        <v>177.18899999999999</v>
      </c>
      <c r="I126" s="98">
        <v>21877.46</v>
      </c>
      <c r="J126" s="98">
        <v>13817.5</v>
      </c>
      <c r="K126" s="98">
        <v>106947.45</v>
      </c>
      <c r="L126" s="98">
        <v>0</v>
      </c>
      <c r="M126" s="97">
        <v>29.64</v>
      </c>
      <c r="N126" s="98">
        <v>43875.199999999997</v>
      </c>
      <c r="O126" s="98">
        <f t="shared" si="27"/>
        <v>2247808.1900000004</v>
      </c>
      <c r="P126" s="100">
        <v>0</v>
      </c>
      <c r="Q126" s="101">
        <v>0</v>
      </c>
      <c r="R126" s="102">
        <f t="shared" si="28"/>
        <v>2247808.1900000004</v>
      </c>
      <c r="S126" s="42"/>
      <c r="T126" s="42"/>
    </row>
    <row r="127" spans="1:21" s="17" customFormat="1" ht="15.75" thickBot="1">
      <c r="A127" s="46" t="s">
        <v>56</v>
      </c>
      <c r="B127" s="67">
        <f t="shared" ref="B127:R127" si="29">B124+B125+B126</f>
        <v>496.35300000000001</v>
      </c>
      <c r="C127" s="47">
        <f t="shared" si="29"/>
        <v>85481.74</v>
      </c>
      <c r="D127" s="67">
        <f t="shared" si="29"/>
        <v>146.00700000000001</v>
      </c>
      <c r="E127" s="47">
        <f t="shared" si="29"/>
        <v>54605.61</v>
      </c>
      <c r="F127" s="84">
        <f t="shared" si="29"/>
        <v>544.92836999999997</v>
      </c>
      <c r="G127" s="47">
        <f t="shared" si="29"/>
        <v>3032523.9</v>
      </c>
      <c r="H127" s="67">
        <f t="shared" si="29"/>
        <v>425.67399999999998</v>
      </c>
      <c r="I127" s="47">
        <f t="shared" si="29"/>
        <v>52557.909999999996</v>
      </c>
      <c r="J127" s="47">
        <f t="shared" si="29"/>
        <v>36826</v>
      </c>
      <c r="K127" s="47">
        <f t="shared" si="29"/>
        <v>285033.24</v>
      </c>
      <c r="L127" s="47">
        <f t="shared" si="29"/>
        <v>0</v>
      </c>
      <c r="M127" s="67">
        <f t="shared" si="29"/>
        <v>106.44</v>
      </c>
      <c r="N127" s="47">
        <f t="shared" si="29"/>
        <v>157559.94</v>
      </c>
      <c r="O127" s="47">
        <f t="shared" si="29"/>
        <v>3667762.3400000003</v>
      </c>
      <c r="P127" s="67">
        <f t="shared" si="29"/>
        <v>0</v>
      </c>
      <c r="Q127" s="47">
        <f t="shared" si="29"/>
        <v>0</v>
      </c>
      <c r="R127" s="103">
        <f t="shared" si="29"/>
        <v>3667762.3400000003</v>
      </c>
      <c r="S127" s="92"/>
      <c r="T127" s="93"/>
    </row>
    <row r="128" spans="1:21" s="17" customFormat="1" ht="15.75" thickBot="1">
      <c r="A128" s="49" t="s">
        <v>30</v>
      </c>
      <c r="B128" s="68">
        <f t="shared" ref="B128:R128" si="30">B22+B32+B77+B110+B123+B127</f>
        <v>12162.043</v>
      </c>
      <c r="C128" s="50">
        <f t="shared" si="30"/>
        <v>2933717.6900000009</v>
      </c>
      <c r="D128" s="68">
        <f t="shared" si="30"/>
        <v>1925.0989999999999</v>
      </c>
      <c r="E128" s="50">
        <f t="shared" si="30"/>
        <v>743371.65</v>
      </c>
      <c r="F128" s="85">
        <f t="shared" si="30"/>
        <v>14730.069499999998</v>
      </c>
      <c r="G128" s="50">
        <f t="shared" si="30"/>
        <v>128060526.24000001</v>
      </c>
      <c r="H128" s="68">
        <f t="shared" si="30"/>
        <v>16960.162999999997</v>
      </c>
      <c r="I128" s="50">
        <f t="shared" si="30"/>
        <v>2044350.6800000002</v>
      </c>
      <c r="J128" s="50">
        <f t="shared" si="30"/>
        <v>1945750.2</v>
      </c>
      <c r="K128" s="50">
        <f t="shared" si="30"/>
        <v>26865997.699999999</v>
      </c>
      <c r="L128" s="50">
        <f t="shared" si="30"/>
        <v>0</v>
      </c>
      <c r="M128" s="68">
        <f t="shared" si="30"/>
        <v>671.09799999999996</v>
      </c>
      <c r="N128" s="50">
        <f t="shared" si="30"/>
        <v>1007782.0800000001</v>
      </c>
      <c r="O128" s="50">
        <f t="shared" si="30"/>
        <v>161655746.03999999</v>
      </c>
      <c r="P128" s="68">
        <f t="shared" si="30"/>
        <v>1085.1469999999999</v>
      </c>
      <c r="Q128" s="50">
        <f t="shared" si="30"/>
        <v>1391717.53</v>
      </c>
      <c r="R128" s="95">
        <f t="shared" si="30"/>
        <v>163047463.57000002</v>
      </c>
      <c r="S128" s="93"/>
      <c r="T128" s="92"/>
      <c r="U128" s="42"/>
    </row>
    <row r="130" spans="11:18">
      <c r="R130" s="41"/>
    </row>
    <row r="131" spans="11:18">
      <c r="K131" s="41"/>
      <c r="M131" s="41"/>
      <c r="N131" s="41"/>
      <c r="O131" s="41"/>
      <c r="P131" s="110"/>
    </row>
    <row r="132" spans="11:18">
      <c r="L132" s="41"/>
    </row>
    <row r="133" spans="11:18">
      <c r="K133" s="41"/>
      <c r="M133" s="41"/>
      <c r="N133" s="41"/>
      <c r="O133" s="41"/>
    </row>
  </sheetData>
  <mergeCells count="9">
    <mergeCell ref="A4:X4"/>
    <mergeCell ref="A5:A6"/>
    <mergeCell ref="B5:C5"/>
    <mergeCell ref="D5:E5"/>
    <mergeCell ref="F5:G5"/>
    <mergeCell ref="H5:I5"/>
    <mergeCell ref="J5:K5"/>
    <mergeCell ref="P5:Q5"/>
    <mergeCell ref="M5:N5"/>
  </mergeCells>
  <pageMargins left="0" right="0" top="0" bottom="0" header="0.31496062992125984" footer="0.31496062992125984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ЛИМИТЫ 2021</vt:lpstr>
      <vt:lpstr>'ЛИМИТЫ 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2020-10-23T04:31:55Z</dcterms:modified>
</cp:coreProperties>
</file>