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0" windowWidth="20640" windowHeight="11760" activeTab="1"/>
  </bookViews>
  <sheets>
    <sheet name="ПРИЛ.1" sheetId="3" r:id="rId1"/>
    <sheet name="ПРИЛ. 2" sheetId="1" r:id="rId2"/>
    <sheet name="ПП1" sheetId="4" r:id="rId3"/>
    <sheet name="ПП2" sheetId="6" r:id="rId4"/>
    <sheet name="ПП3" sheetId="7" r:id="rId5"/>
  </sheets>
  <definedNames>
    <definedName name="_xlnm.Print_Area" localSheetId="2">ПП1!$A$1:$L$13</definedName>
  </definedNames>
  <calcPr calcId="124519"/>
</workbook>
</file>

<file path=xl/calcChain.xml><?xml version="1.0" encoding="utf-8"?>
<calcChain xmlns="http://schemas.openxmlformats.org/spreadsheetml/2006/main">
  <c r="L22" i="3"/>
  <c r="K22"/>
  <c r="J22"/>
  <c r="H22"/>
  <c r="I22"/>
  <c r="I36" i="1"/>
  <c r="I20" i="7"/>
  <c r="I13"/>
  <c r="K5" i="3"/>
  <c r="H4" i="1"/>
  <c r="G4"/>
  <c r="F4"/>
  <c r="I5" i="3"/>
  <c r="I4" i="1"/>
  <c r="I9"/>
  <c r="I6" i="6"/>
  <c r="L13" i="7"/>
  <c r="I6"/>
  <c r="L6" s="1"/>
  <c r="I11"/>
  <c r="L11" s="1"/>
  <c r="L16"/>
  <c r="L19"/>
  <c r="J13"/>
  <c r="J6"/>
  <c r="H6"/>
  <c r="L9"/>
  <c r="K6"/>
  <c r="L7" i="3"/>
  <c r="H5"/>
  <c r="I31" i="1"/>
  <c r="E4"/>
  <c r="I10" i="6"/>
  <c r="L19"/>
  <c r="H12"/>
  <c r="H10" s="1"/>
  <c r="H6" s="1"/>
  <c r="K10"/>
  <c r="J10"/>
  <c r="K6" s="1"/>
  <c r="G7" i="4"/>
  <c r="G6"/>
  <c r="J8"/>
  <c r="J7" s="1"/>
  <c r="I8"/>
  <c r="I6" s="1"/>
  <c r="H8"/>
  <c r="H6"/>
  <c r="J6"/>
  <c r="I7"/>
  <c r="J6" i="6" l="1"/>
  <c r="G8" i="4"/>
  <c r="I12" i="1"/>
  <c r="L16" i="6"/>
  <c r="L11"/>
  <c r="L12" i="3"/>
  <c r="L17" i="6"/>
  <c r="L14"/>
  <c r="K9" i="4"/>
  <c r="K12"/>
  <c r="L20" i="3"/>
  <c r="L18"/>
  <c r="L15" i="6"/>
  <c r="L18" i="7"/>
  <c r="L17" l="1"/>
  <c r="L15"/>
  <c r="L14"/>
  <c r="L12"/>
  <c r="L18" i="6"/>
  <c r="G11" i="4"/>
  <c r="K11" s="1"/>
  <c r="L12" i="6" l="1"/>
  <c r="K8" i="4"/>
  <c r="L10" i="6" l="1"/>
  <c r="L7"/>
  <c r="L16" i="3"/>
  <c r="L20" i="7"/>
  <c r="K7" i="4"/>
  <c r="G13"/>
  <c r="K13" s="1"/>
  <c r="K10"/>
  <c r="L6" i="6" l="1"/>
  <c r="L5" i="3"/>
  <c r="K6" i="4"/>
  <c r="L14" i="3"/>
  <c r="L10"/>
  <c r="I27" i="1" l="1"/>
  <c r="I30"/>
  <c r="I18"/>
  <c r="I21" l="1"/>
  <c r="I22"/>
  <c r="I13"/>
</calcChain>
</file>

<file path=xl/sharedStrings.xml><?xml version="1.0" encoding="utf-8"?>
<sst xmlns="http://schemas.openxmlformats.org/spreadsheetml/2006/main" count="287" uniqueCount="126">
  <si>
    <t>Статус</t>
  </si>
  <si>
    <t>Наименование муниципальной программы, подпрограммы муниципальной программы</t>
  </si>
  <si>
    <t>Ответственный исполнитель, соисполнители</t>
  </si>
  <si>
    <t>итого на период</t>
  </si>
  <si>
    <t>Муниципальная программа</t>
  </si>
  <si>
    <t>Всего</t>
  </si>
  <si>
    <t>в том числе:</t>
  </si>
  <si>
    <t>федеральный бюджет</t>
  </si>
  <si>
    <t>краевой бюджет</t>
  </si>
  <si>
    <t>внебюджетные  источники</t>
  </si>
  <si>
    <t>юридические лица</t>
  </si>
  <si>
    <t>Оценка расходов (тыс. руб.), годы</t>
  </si>
  <si>
    <t>Информация о ресурсном обеспечении и прогнозной оценке расходов на реализацию целей муниципальной программы Енисейского района с учетом источников финансирования</t>
  </si>
  <si>
    <t>Подпрограмма 1</t>
  </si>
  <si>
    <t>Подпрограмма 2</t>
  </si>
  <si>
    <t>Подпрограмма 3</t>
  </si>
  <si>
    <t>Статус (муниципальная программа, подпрограмма)</t>
  </si>
  <si>
    <t>Наименование  программы, подпрограммы</t>
  </si>
  <si>
    <t>Наименование ГРБС</t>
  </si>
  <si>
    <t xml:space="preserve">Код бюджетной классификации </t>
  </si>
  <si>
    <t>ГРБС</t>
  </si>
  <si>
    <t>ЦСР</t>
  </si>
  <si>
    <t>ВР</t>
  </si>
  <si>
    <t>Итого на период</t>
  </si>
  <si>
    <t>всего расходные обязательства по программе</t>
  </si>
  <si>
    <t>в том числе по ГРБС:</t>
  </si>
  <si>
    <t>Администрация Енисейского района</t>
  </si>
  <si>
    <t>всего расходные обязательства по подпрограмме</t>
  </si>
  <si>
    <t>Рз ПР</t>
  </si>
  <si>
    <t>Расходы, (тыс. руб.), годы</t>
  </si>
  <si>
    <t>024</t>
  </si>
  <si>
    <t>районный бюджет</t>
  </si>
  <si>
    <t>ГРБС: Администрация Енисейского района</t>
  </si>
  <si>
    <t xml:space="preserve">ГРБС </t>
  </si>
  <si>
    <t>Код бюджетной классификации</t>
  </si>
  <si>
    <t>Расходы</t>
  </si>
  <si>
    <t>(тыс. руб.), годы</t>
  </si>
  <si>
    <t>Ожидаемый результат от реализации подпрограммного мероприятия (в натуральном выражении)</t>
  </si>
  <si>
    <t>РзПр</t>
  </si>
  <si>
    <t>2015 год</t>
  </si>
  <si>
    <t>2016 год</t>
  </si>
  <si>
    <t xml:space="preserve">ГРБС1. </t>
  </si>
  <si>
    <t>Финансовое управление администрации Енисейского района</t>
  </si>
  <si>
    <t>№ пп</t>
  </si>
  <si>
    <t>«Обеспечение безопасности населения Енисейского района на 2014-2016 годы»</t>
  </si>
  <si>
    <t>«Обеспечение защиты населения, территорий, объектов жизнеобеспечения населения от угроз природного и техногенного характера, угроз террористической направленности»</t>
  </si>
  <si>
    <t>«Обеспечение пожарной безопасности, обеспечение безопасности людей на водных объектах»</t>
  </si>
  <si>
    <t>«Обеспечение реализации муниципальной программы и прочие мероприятия»</t>
  </si>
  <si>
    <t>0510000</t>
  </si>
  <si>
    <t xml:space="preserve">Цель подпрограммы: 
Предупреждение чрезвычайных ситуаций природного и техногенного характера и угроз террористической направленности, сокращение материального ущерба
</t>
  </si>
  <si>
    <t xml:space="preserve">Задача подпрограммы:
Снижение рисков и смягчение последствий чрезвычайных ситуаций природного и техногенного характера в Енисейском районе
</t>
  </si>
  <si>
    <t>1.1.Совершенствование и развитие районной системы мониторинга и предупреждения ЧС</t>
  </si>
  <si>
    <t>1.1.1. Создание резервного запаса продуктов питания, медикаментов, предметов первой необходимости, утепленной спецодежды, санитарно-хозяйственного имущества для обеспечения эваконаселения  в местах возникновения возможных чрезвычайных ситуаций на территории района и компенсация затрат торговым предприятиям на создание данного резервного запаса товаров. Создание резерва ветеринарных препаратов и оборудования для обеспечения сельскохозяйственных животных в местах возникновения чрезвычайных ситуаций. Создание оперативного запаса нефтепродуктов.</t>
  </si>
  <si>
    <t>1.1.2.Приобретение средств связи для оснащения АСФ</t>
  </si>
  <si>
    <t>1.2.Активизация профилактической работы по предотвращению угроз террористической направленности</t>
  </si>
  <si>
    <t>1.2.1.Подготовка буклетов, брошюр и иной печатной продукции по вопросам предупреждения чрезвычайных ситуаций</t>
  </si>
  <si>
    <t>Снижение рисков и смягчение последствий ЧС</t>
  </si>
  <si>
    <t>Приобретение  памяток и брошюр</t>
  </si>
  <si>
    <t>Оснащение 6 АСФ телефонной связью и радиостанциями</t>
  </si>
  <si>
    <t>Подготовка и содержание в готовности сил на случай ЧС</t>
  </si>
  <si>
    <t xml:space="preserve">Цель подпрограммы: 
Повышение безопасности населения Енисейского района.
</t>
  </si>
  <si>
    <t xml:space="preserve">Задача подпрограммы: 
Обеспечение профилактики и укрепление материально-технической базы поселений района.
</t>
  </si>
  <si>
    <t xml:space="preserve">Распространять памятки по пожарной безопасности среди 104 учреждений муниципальных образований Енисейского района, ежегодно,
оснастить и обновлять  информационные щиты, устанавливаемые в местах несанкционированного массового отдыха и выхода на лед граждан, на 100% ежегодно.
</t>
  </si>
  <si>
    <t>Укрепление материально-технической базы поселений района и проведение профилактической работы в области пожаротушения</t>
  </si>
  <si>
    <t>Проведение профилактической работы по безопасности на водных объектах</t>
  </si>
  <si>
    <t>Подпрограмма 3 «Обеспечение реализации муниципальной программы и прочие мероприятия»</t>
  </si>
  <si>
    <t xml:space="preserve">Задача подпрограммы: 
Создание условий для эффективного, ответственного и прозрачного управления финансовыми ресурсами в рамках выполнения установленных функций и полномочий.
</t>
  </si>
  <si>
    <t>Выполнение показателей кассового исполнения бюджетной сметы и показателей доведенных лимитов бюджетных обязательств, ежегодно на 98,5 %.</t>
  </si>
  <si>
    <t>Перечень мероприятий подпрограммы</t>
  </si>
  <si>
    <t>Уровень оснащенности АСФ радиостанциями составит 100%.</t>
  </si>
  <si>
    <t>244</t>
  </si>
  <si>
    <t>0310</t>
  </si>
  <si>
    <t>0309</t>
  </si>
  <si>
    <t>0300</t>
  </si>
  <si>
    <t>0520000</t>
  </si>
  <si>
    <t>0530000</t>
  </si>
  <si>
    <t>2017 год</t>
  </si>
  <si>
    <t>"Обеспечение реализации муниципальной программы и прочие мероприятия"</t>
  </si>
  <si>
    <t>ГРБС Администрация Енисейского района</t>
  </si>
  <si>
    <t>2018 год</t>
  </si>
  <si>
    <t>отчетный финансовый 2015 год</t>
  </si>
  <si>
    <t>очередной финансовый 2016 год</t>
  </si>
  <si>
    <t>первый год планового периода 2017 год</t>
  </si>
  <si>
    <t>второй год планового периода 2018 год</t>
  </si>
  <si>
    <t>отчетный финансовый год 2015 год</t>
  </si>
  <si>
    <t>первый  год планового периода 2017 год</t>
  </si>
  <si>
    <t>очередной финансовый2016 год</t>
  </si>
  <si>
    <t>«Обеспечение безопасности населения Енисейского района »</t>
  </si>
  <si>
    <t>05188520</t>
  </si>
  <si>
    <t>05188510</t>
  </si>
  <si>
    <t>0314</t>
  </si>
  <si>
    <t>240</t>
  </si>
  <si>
    <t>0520088570</t>
  </si>
  <si>
    <t>540</t>
  </si>
  <si>
    <t xml:space="preserve">0520088580 </t>
  </si>
  <si>
    <t>240 </t>
  </si>
  <si>
    <t>1. Региональные выплаты и выплаты,обеспечивающие уровень зароботной платы работников бюджетной сферы не ниже размера минимальной зароботной платы ( минимального размера оплаты труда) за счет средств местного бюджета</t>
  </si>
  <si>
    <t>2 региональные выплаты и выплаты , обеспечивающие уровень зароботной платы работников бюджетной сферы не ниже размера минимальной зароботной платы ( минимального размера оплаты труда)</t>
  </si>
  <si>
    <t>0530080030</t>
  </si>
  <si>
    <t>110</t>
  </si>
  <si>
    <t>850</t>
  </si>
  <si>
    <t>0530089020</t>
  </si>
  <si>
    <t>05300S4130</t>
  </si>
  <si>
    <t>0530074130</t>
  </si>
  <si>
    <t>3 Частичное финансирование (возмещение) расходов на содержание единых дежурно-диспечерских служб муниципальных образований Красноярского края</t>
  </si>
  <si>
    <t>4.Расходы на обеспечение деятельности оказания услуг муниципальных организаций( учреждений)</t>
  </si>
  <si>
    <t>4.1 Расходы на выплаты персоналу казенных учреждений</t>
  </si>
  <si>
    <t>4.1.1. Фонд оплаты труда казенных учреждений и взносы по обязательному социальному страхованию</t>
  </si>
  <si>
    <t>4.1.2. Иные выплаты персоналу казенных учреждений, за исключением фонда оплаты труда</t>
  </si>
  <si>
    <t>4.2. Прочая закупка товаров, работ и услуг для обеспечения государственных (муниципальных) нужд</t>
  </si>
  <si>
    <t>4.3. Уплата прочих налогов, сборов и иных платежей</t>
  </si>
  <si>
    <t>5  Осуществление части полномочий по созданию, содержанию и организации деятельности аварийно-спасательных формирований на территории поселений</t>
  </si>
  <si>
    <t>6. Частичное финансирование (возмещение) расходов на создание единой дежурно-диспетчерской службы</t>
  </si>
  <si>
    <t>0520074120</t>
  </si>
  <si>
    <t>1.Обеспечение первичных мер пожарной безопасности</t>
  </si>
  <si>
    <t>2.Повышение уровня пожарной безопасности предприятий (организаций, учреждений) и жилого сектора Енисейского района.</t>
  </si>
  <si>
    <t>2.1 Устройство и содержание минерализованных полос</t>
  </si>
  <si>
    <t>2.2 Укрепление материально-технической базы поселений района</t>
  </si>
  <si>
    <t xml:space="preserve"> 2.2.1Изготовление памяток по пожарной безопасности</t>
  </si>
  <si>
    <t>2.2.2Приобретение запасных частей для пожарной техники (ППК, мотопомпы и др.) для поселений района</t>
  </si>
  <si>
    <t xml:space="preserve"> 2.2.3Создание оперативного запаса нефтепродуктов на обеспечение безопасности  населения в паводковый и пожароопасный период</t>
  </si>
  <si>
    <t>3.Повышение уровня безопасности на водных объектах.</t>
  </si>
  <si>
    <t>3.1. Приобретение информационных щитов и знаков о запрете купания и выхода на лед в несанкционированны местах</t>
  </si>
  <si>
    <t>Основной исполнитель подпрограммы: МБУ "Управление по ГО ЧС и безопасности Енисейского района"</t>
  </si>
  <si>
    <t>Основной исполнитель подпрограммы: МКУ "Управление по ГО ЧС и безопасности Енисейского района"</t>
  </si>
  <si>
    <t>Основной исполнитель подпрограммы: МКУ " Управление по ГО ЧС и безопасности Енисейского района"</t>
  </si>
</sst>
</file>

<file path=xl/styles.xml><?xml version="1.0" encoding="utf-8"?>
<styleSheet xmlns="http://schemas.openxmlformats.org/spreadsheetml/2006/main">
  <numFmts count="1">
    <numFmt numFmtId="164" formatCode="0.0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7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2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textRotation="90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2" fontId="2" fillId="0" borderId="4" xfId="0" applyNumberFormat="1" applyFont="1" applyBorder="1" applyAlignment="1">
      <alignment horizontal="center" vertical="center"/>
    </xf>
    <xf numFmtId="2" fontId="0" fillId="0" borderId="0" xfId="0" applyNumberFormat="1"/>
    <xf numFmtId="164" fontId="2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5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5" fillId="0" borderId="1" xfId="0" applyFont="1" applyBorder="1" applyAlignment="1">
      <alignment horizontal="center" wrapText="1"/>
    </xf>
    <xf numFmtId="0" fontId="6" fillId="0" borderId="0" xfId="0" applyFont="1" applyAlignment="1">
      <alignment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center"/>
    </xf>
    <xf numFmtId="0" fontId="2" fillId="0" borderId="0" xfId="0" applyFont="1"/>
    <xf numFmtId="0" fontId="0" fillId="0" borderId="0" xfId="0"/>
    <xf numFmtId="49" fontId="2" fillId="0" borderId="1" xfId="0" applyNumberFormat="1" applyFont="1" applyBorder="1" applyAlignment="1">
      <alignment horizontal="center" vertical="center"/>
    </xf>
    <xf numFmtId="2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9" fontId="2" fillId="0" borderId="0" xfId="0" applyNumberFormat="1" applyFont="1"/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right" vertical="center"/>
    </xf>
    <xf numFmtId="2" fontId="2" fillId="2" borderId="1" xfId="0" applyNumberFormat="1" applyFont="1" applyFill="1" applyBorder="1" applyAlignment="1">
      <alignment horizontal="right" vertical="center" wrapText="1"/>
    </xf>
    <xf numFmtId="49" fontId="2" fillId="0" borderId="2" xfId="0" applyNumberFormat="1" applyFont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right" vertical="center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0" xfId="0" applyNumberFormat="1" applyFont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2" fillId="0" borderId="4" xfId="0" applyFont="1" applyBorder="1" applyAlignment="1">
      <alignment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0" fontId="10" fillId="0" borderId="0" xfId="0" applyFont="1"/>
    <xf numFmtId="0" fontId="2" fillId="0" borderId="4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2" fillId="0" borderId="5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164" fontId="11" fillId="3" borderId="1" xfId="0" applyNumberFormat="1" applyFont="1" applyFill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/>
    </xf>
    <xf numFmtId="2" fontId="2" fillId="0" borderId="0" xfId="0" applyNumberFormat="1" applyFont="1"/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right" vertical="center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2" borderId="1" xfId="0" applyFont="1" applyFill="1" applyBorder="1" applyAlignment="1">
      <alignment vertical="top" wrapText="1"/>
    </xf>
    <xf numFmtId="49" fontId="2" fillId="2" borderId="1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164" fontId="3" fillId="0" borderId="0" xfId="0" applyNumberFormat="1" applyFont="1"/>
    <xf numFmtId="164" fontId="2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wrapText="1"/>
    </xf>
    <xf numFmtId="164" fontId="2" fillId="4" borderId="1" xfId="0" applyNumberFormat="1" applyFont="1" applyFill="1" applyBorder="1" applyAlignment="1">
      <alignment horizontal="center" vertical="center"/>
    </xf>
    <xf numFmtId="164" fontId="2" fillId="5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wrapText="1"/>
    </xf>
    <xf numFmtId="0" fontId="5" fillId="4" borderId="1" xfId="0" applyFont="1" applyFill="1" applyBorder="1" applyAlignment="1">
      <alignment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164" fontId="11" fillId="2" borderId="1" xfId="0" applyNumberFormat="1" applyFont="1" applyFill="1" applyBorder="1" applyAlignment="1">
      <alignment horizontal="center" vertical="center"/>
    </xf>
    <xf numFmtId="164" fontId="11" fillId="4" borderId="1" xfId="0" applyNumberFormat="1" applyFont="1" applyFill="1" applyBorder="1" applyAlignment="1">
      <alignment horizontal="center" vertical="center"/>
    </xf>
    <xf numFmtId="164" fontId="2" fillId="4" borderId="1" xfId="0" applyNumberFormat="1" applyFont="1" applyFill="1" applyBorder="1" applyAlignment="1">
      <alignment horizontal="center" vertical="center" wrapText="1"/>
    </xf>
    <xf numFmtId="2" fontId="2" fillId="4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2" fontId="2" fillId="5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4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49" fontId="2" fillId="0" borderId="1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6" borderId="1" xfId="0" applyNumberFormat="1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justify" wrapText="1"/>
    </xf>
    <xf numFmtId="0" fontId="2" fillId="5" borderId="1" xfId="0" applyFont="1" applyFill="1" applyBorder="1" applyAlignment="1">
      <alignment wrapText="1"/>
    </xf>
    <xf numFmtId="0" fontId="2" fillId="0" borderId="4" xfId="0" applyFont="1" applyFill="1" applyBorder="1" applyAlignment="1">
      <alignment horizontal="center" wrapText="1"/>
    </xf>
    <xf numFmtId="164" fontId="2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wrapText="1"/>
    </xf>
    <xf numFmtId="49" fontId="2" fillId="0" borderId="2" xfId="0" applyNumberFormat="1" applyFont="1" applyBorder="1" applyAlignment="1">
      <alignment horizontal="left" vertical="center" wrapText="1"/>
    </xf>
    <xf numFmtId="49" fontId="2" fillId="0" borderId="3" xfId="0" applyNumberFormat="1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164" fontId="2" fillId="2" borderId="2" xfId="0" applyNumberFormat="1" applyFont="1" applyFill="1" applyBorder="1" applyAlignment="1">
      <alignment horizontal="center" vertical="center"/>
    </xf>
    <xf numFmtId="164" fontId="2" fillId="2" borderId="4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164" fontId="2" fillId="7" borderId="2" xfId="0" applyNumberFormat="1" applyFont="1" applyFill="1" applyBorder="1" applyAlignment="1">
      <alignment horizontal="center" vertical="center"/>
    </xf>
    <xf numFmtId="164" fontId="2" fillId="7" borderId="4" xfId="0" applyNumberFormat="1" applyFont="1" applyFill="1" applyBorder="1" applyAlignment="1">
      <alignment horizontal="center" vertical="center"/>
    </xf>
    <xf numFmtId="0" fontId="2" fillId="7" borderId="2" xfId="0" applyFont="1" applyFill="1" applyBorder="1" applyAlignment="1">
      <alignment horizontal="center" wrapText="1"/>
    </xf>
    <xf numFmtId="0" fontId="2" fillId="7" borderId="4" xfId="0" applyFont="1" applyFill="1" applyBorder="1" applyAlignment="1">
      <alignment horizontal="center" wrapText="1"/>
    </xf>
    <xf numFmtId="0" fontId="2" fillId="7" borderId="2" xfId="0" applyFont="1" applyFill="1" applyBorder="1" applyAlignment="1">
      <alignment horizontal="center" vertical="center" wrapText="1"/>
    </xf>
    <xf numFmtId="0" fontId="2" fillId="7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center" vertical="center"/>
    </xf>
    <xf numFmtId="164" fontId="2" fillId="6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49" fontId="2" fillId="7" borderId="2" xfId="0" applyNumberFormat="1" applyFont="1" applyFill="1" applyBorder="1" applyAlignment="1">
      <alignment horizontal="center" vertical="center"/>
    </xf>
    <xf numFmtId="49" fontId="2" fillId="7" borderId="4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N22"/>
  <sheetViews>
    <sheetView zoomScale="80" zoomScaleNormal="80" workbookViewId="0">
      <selection activeCell="L23" sqref="L23"/>
    </sheetView>
  </sheetViews>
  <sheetFormatPr defaultRowHeight="15"/>
  <cols>
    <col min="1" max="1" width="10" customWidth="1"/>
    <col min="2" max="2" width="41.7109375" customWidth="1"/>
    <col min="3" max="3" width="23.5703125" customWidth="1"/>
    <col min="6" max="6" width="11.28515625" customWidth="1"/>
    <col min="8" max="10" width="10.28515625" customWidth="1"/>
    <col min="11" max="11" width="10.28515625" style="31" customWidth="1"/>
    <col min="12" max="12" width="10.28515625" customWidth="1"/>
    <col min="14" max="14" width="12.85546875" customWidth="1"/>
  </cols>
  <sheetData>
    <row r="3" spans="1:14">
      <c r="A3" s="173" t="s">
        <v>16</v>
      </c>
      <c r="B3" s="173" t="s">
        <v>17</v>
      </c>
      <c r="C3" s="173" t="s">
        <v>18</v>
      </c>
      <c r="D3" s="170" t="s">
        <v>19</v>
      </c>
      <c r="E3" s="171"/>
      <c r="F3" s="171"/>
      <c r="G3" s="172"/>
      <c r="H3" s="164" t="s">
        <v>29</v>
      </c>
      <c r="I3" s="165"/>
      <c r="J3" s="165"/>
      <c r="K3" s="165"/>
      <c r="L3" s="166"/>
    </row>
    <row r="4" spans="1:14" ht="75">
      <c r="A4" s="174"/>
      <c r="B4" s="174"/>
      <c r="C4" s="174"/>
      <c r="D4" s="1" t="s">
        <v>20</v>
      </c>
      <c r="E4" s="38" t="s">
        <v>28</v>
      </c>
      <c r="F4" s="1" t="s">
        <v>21</v>
      </c>
      <c r="G4" s="1" t="s">
        <v>22</v>
      </c>
      <c r="H4" s="108" t="s">
        <v>84</v>
      </c>
      <c r="I4" s="112" t="s">
        <v>86</v>
      </c>
      <c r="J4" s="108" t="s">
        <v>85</v>
      </c>
      <c r="K4" s="108" t="s">
        <v>83</v>
      </c>
      <c r="L4" s="1" t="s">
        <v>23</v>
      </c>
      <c r="N4" s="33"/>
    </row>
    <row r="5" spans="1:14" ht="38.25">
      <c r="A5" s="167" t="s">
        <v>4</v>
      </c>
      <c r="B5" s="168" t="s">
        <v>87</v>
      </c>
      <c r="C5" s="41" t="s">
        <v>24</v>
      </c>
      <c r="D5" s="68" t="s">
        <v>30</v>
      </c>
      <c r="E5" s="83" t="s">
        <v>71</v>
      </c>
      <c r="F5" s="68" t="s">
        <v>48</v>
      </c>
      <c r="G5" s="68">
        <v>244</v>
      </c>
      <c r="H5" s="6">
        <f>SUM(H10+H14+H18)</f>
        <v>17861</v>
      </c>
      <c r="I5" s="6">
        <f>SUM(I10+I14+I18)</f>
        <v>18457.399999999998</v>
      </c>
      <c r="J5" s="6">
        <v>17691.400000000001</v>
      </c>
      <c r="K5" s="6">
        <f>SUM(K10+K14+K18)</f>
        <v>17691.400000000001</v>
      </c>
      <c r="L5" s="6">
        <f>SUM(H5:K5)</f>
        <v>71701.2</v>
      </c>
      <c r="N5" s="33"/>
    </row>
    <row r="6" spans="1:14">
      <c r="A6" s="167"/>
      <c r="B6" s="168"/>
      <c r="C6" s="41" t="s">
        <v>25</v>
      </c>
      <c r="D6" s="68"/>
      <c r="E6" s="68"/>
      <c r="F6" s="68"/>
      <c r="G6" s="68"/>
      <c r="H6" s="6"/>
      <c r="I6" s="6"/>
      <c r="J6" s="6"/>
      <c r="K6" s="6"/>
      <c r="L6" s="7"/>
      <c r="N6" s="33"/>
    </row>
    <row r="7" spans="1:14" ht="33.75" customHeight="1">
      <c r="A7" s="167"/>
      <c r="B7" s="168"/>
      <c r="C7" s="41" t="s">
        <v>26</v>
      </c>
      <c r="D7" s="68" t="s">
        <v>30</v>
      </c>
      <c r="E7" s="83" t="s">
        <v>71</v>
      </c>
      <c r="F7" s="68" t="s">
        <v>48</v>
      </c>
      <c r="G7" s="68">
        <v>244</v>
      </c>
      <c r="H7" s="6">
        <v>17861</v>
      </c>
      <c r="I7" s="6">
        <v>18457.400000000001</v>
      </c>
      <c r="J7" s="6">
        <v>17691.400000000001</v>
      </c>
      <c r="K7" s="6">
        <v>17691.400000000001</v>
      </c>
      <c r="L7" s="6">
        <f>SUM(H7+I7+J7+K7)</f>
        <v>71701.200000000012</v>
      </c>
      <c r="M7" s="33"/>
      <c r="N7" s="33"/>
    </row>
    <row r="8" spans="1:14" s="31" customFormat="1" ht="55.5" customHeight="1">
      <c r="A8" s="167"/>
      <c r="B8" s="168"/>
      <c r="C8" s="41" t="s">
        <v>42</v>
      </c>
      <c r="D8" s="8"/>
      <c r="E8" s="8"/>
      <c r="F8" s="8"/>
      <c r="G8" s="8"/>
      <c r="H8" s="6"/>
      <c r="I8" s="6"/>
      <c r="J8" s="6"/>
      <c r="K8" s="6"/>
      <c r="L8" s="7"/>
      <c r="N8" s="33"/>
    </row>
    <row r="9" spans="1:14">
      <c r="A9" s="12"/>
      <c r="B9" s="50"/>
      <c r="C9" s="51"/>
      <c r="D9" s="52"/>
      <c r="E9" s="52"/>
      <c r="F9" s="52"/>
      <c r="G9" s="52"/>
      <c r="H9" s="53"/>
      <c r="I9" s="53"/>
      <c r="J9" s="53"/>
      <c r="K9" s="53"/>
      <c r="L9" s="54"/>
      <c r="N9" s="33"/>
    </row>
    <row r="10" spans="1:14" ht="38.25">
      <c r="A10" s="162" t="s">
        <v>13</v>
      </c>
      <c r="B10" s="168" t="s">
        <v>45</v>
      </c>
      <c r="C10" s="41" t="s">
        <v>27</v>
      </c>
      <c r="D10" s="83" t="s">
        <v>30</v>
      </c>
      <c r="E10" s="76">
        <v>300</v>
      </c>
      <c r="F10" s="83" t="s">
        <v>48</v>
      </c>
      <c r="G10" s="83" t="s">
        <v>70</v>
      </c>
      <c r="H10" s="6">
        <v>139.5</v>
      </c>
      <c r="I10" s="6">
        <v>115.1</v>
      </c>
      <c r="J10" s="6">
        <v>115.1</v>
      </c>
      <c r="K10" s="6">
        <v>115.1</v>
      </c>
      <c r="L10" s="6">
        <f>SUM(H10:K10)</f>
        <v>484.79999999999995</v>
      </c>
      <c r="N10" s="33"/>
    </row>
    <row r="11" spans="1:14">
      <c r="A11" s="163"/>
      <c r="B11" s="168"/>
      <c r="C11" s="41" t="s">
        <v>25</v>
      </c>
      <c r="D11" s="8"/>
      <c r="E11" s="8"/>
      <c r="F11" s="32"/>
      <c r="G11" s="32"/>
      <c r="H11" s="6"/>
      <c r="I11" s="6"/>
      <c r="J11" s="6"/>
      <c r="K11" s="6"/>
      <c r="L11" s="7"/>
      <c r="N11" s="33"/>
    </row>
    <row r="12" spans="1:14" ht="25.5">
      <c r="A12" s="163"/>
      <c r="B12" s="168"/>
      <c r="C12" s="41" t="s">
        <v>26</v>
      </c>
      <c r="D12" s="83" t="s">
        <v>30</v>
      </c>
      <c r="E12" s="8">
        <v>300</v>
      </c>
      <c r="F12" s="83" t="s">
        <v>48</v>
      </c>
      <c r="G12" s="83" t="s">
        <v>70</v>
      </c>
      <c r="H12" s="6">
        <v>139.5</v>
      </c>
      <c r="I12" s="6">
        <v>115.1</v>
      </c>
      <c r="J12" s="6">
        <v>115.1</v>
      </c>
      <c r="K12" s="6">
        <v>115.1</v>
      </c>
      <c r="L12" s="6">
        <f>SUM(H12:K12)</f>
        <v>484.79999999999995</v>
      </c>
    </row>
    <row r="13" spans="1:14">
      <c r="A13" s="13"/>
      <c r="B13" s="51"/>
      <c r="C13" s="51"/>
      <c r="D13" s="56"/>
      <c r="E13" s="56"/>
      <c r="F13" s="56"/>
      <c r="G13" s="57"/>
      <c r="H13" s="53"/>
      <c r="I13" s="53"/>
      <c r="J13" s="53"/>
      <c r="K13" s="53"/>
      <c r="L13" s="54"/>
      <c r="M13" s="31"/>
    </row>
    <row r="14" spans="1:14" ht="38.25">
      <c r="A14" s="162" t="s">
        <v>14</v>
      </c>
      <c r="B14" s="169" t="s">
        <v>46</v>
      </c>
      <c r="C14" s="62" t="s">
        <v>27</v>
      </c>
      <c r="D14" s="83" t="s">
        <v>30</v>
      </c>
      <c r="E14" s="83" t="s">
        <v>73</v>
      </c>
      <c r="F14" s="83" t="s">
        <v>74</v>
      </c>
      <c r="G14" s="83" t="s">
        <v>70</v>
      </c>
      <c r="H14" s="16">
        <v>213.1</v>
      </c>
      <c r="I14" s="16">
        <v>819.5</v>
      </c>
      <c r="J14" s="16">
        <v>187.4</v>
      </c>
      <c r="K14" s="16">
        <v>187.4</v>
      </c>
      <c r="L14" s="16">
        <f>SUM(H14:K14)</f>
        <v>1407.4</v>
      </c>
    </row>
    <row r="15" spans="1:14">
      <c r="A15" s="163"/>
      <c r="B15" s="169"/>
      <c r="C15" s="62" t="s">
        <v>25</v>
      </c>
      <c r="D15" s="32"/>
      <c r="E15" s="32"/>
      <c r="F15" s="32"/>
      <c r="G15" s="32"/>
      <c r="H15" s="76"/>
      <c r="I15" s="76"/>
      <c r="J15" s="76"/>
      <c r="K15" s="76"/>
      <c r="L15" s="75"/>
    </row>
    <row r="16" spans="1:14" ht="25.5">
      <c r="A16" s="163"/>
      <c r="B16" s="169"/>
      <c r="C16" s="62" t="s">
        <v>26</v>
      </c>
      <c r="D16" s="83" t="s">
        <v>30</v>
      </c>
      <c r="E16" s="83" t="s">
        <v>73</v>
      </c>
      <c r="F16" s="83" t="s">
        <v>74</v>
      </c>
      <c r="G16" s="83" t="s">
        <v>70</v>
      </c>
      <c r="H16" s="16">
        <v>213.1</v>
      </c>
      <c r="I16" s="16">
        <v>819.5</v>
      </c>
      <c r="J16" s="16">
        <v>187.4</v>
      </c>
      <c r="K16" s="16">
        <v>187.4</v>
      </c>
      <c r="L16" s="16">
        <f>SUM(H16:K16)</f>
        <v>1407.4</v>
      </c>
    </row>
    <row r="17" spans="1:13">
      <c r="A17" s="11"/>
      <c r="B17" s="51"/>
      <c r="C17" s="51"/>
      <c r="D17" s="56"/>
      <c r="E17" s="56"/>
      <c r="F17" s="56"/>
      <c r="G17" s="57"/>
      <c r="H17" s="58"/>
      <c r="I17" s="58"/>
      <c r="J17" s="58"/>
      <c r="K17" s="58"/>
      <c r="L17" s="54"/>
      <c r="M17" s="31"/>
    </row>
    <row r="18" spans="1:13" ht="38.25">
      <c r="A18" s="162" t="s">
        <v>15</v>
      </c>
      <c r="B18" s="159" t="s">
        <v>77</v>
      </c>
      <c r="C18" s="62" t="s">
        <v>27</v>
      </c>
      <c r="D18" s="83" t="s">
        <v>30</v>
      </c>
      <c r="E18" s="83" t="s">
        <v>73</v>
      </c>
      <c r="F18" s="83" t="s">
        <v>75</v>
      </c>
      <c r="G18" s="32"/>
      <c r="H18" s="6">
        <v>17508.400000000001</v>
      </c>
      <c r="I18" s="6">
        <v>17522.8</v>
      </c>
      <c r="J18" s="6">
        <v>17388.900000000001</v>
      </c>
      <c r="K18" s="6">
        <v>17388.900000000001</v>
      </c>
      <c r="L18" s="6">
        <f>SUM(H18:K18)</f>
        <v>69809</v>
      </c>
      <c r="M18" s="31"/>
    </row>
    <row r="19" spans="1:13">
      <c r="A19" s="163"/>
      <c r="B19" s="160"/>
      <c r="C19" s="62" t="s">
        <v>25</v>
      </c>
      <c r="D19" s="32"/>
      <c r="E19" s="32"/>
      <c r="F19" s="32"/>
      <c r="G19" s="32"/>
      <c r="H19" s="6"/>
      <c r="I19" s="6"/>
      <c r="J19" s="6"/>
      <c r="K19" s="6"/>
      <c r="L19" s="7"/>
    </row>
    <row r="20" spans="1:13" ht="25.5">
      <c r="A20" s="163"/>
      <c r="B20" s="161"/>
      <c r="C20" s="62" t="s">
        <v>26</v>
      </c>
      <c r="D20" s="32"/>
      <c r="E20" s="32"/>
      <c r="F20" s="32"/>
      <c r="G20" s="32"/>
      <c r="H20" s="6">
        <v>17508.400000000001</v>
      </c>
      <c r="I20" s="6">
        <v>17522.8</v>
      </c>
      <c r="J20" s="6">
        <v>17388.900000000001</v>
      </c>
      <c r="K20" s="6">
        <v>17388.900000000001</v>
      </c>
      <c r="L20" s="6">
        <f>SUM(H20:K20)</f>
        <v>69809</v>
      </c>
    </row>
    <row r="21" spans="1:13">
      <c r="A21" s="13"/>
      <c r="B21" s="59"/>
      <c r="C21" s="51"/>
      <c r="D21" s="56"/>
      <c r="E21" s="56"/>
      <c r="F21" s="56"/>
      <c r="G21" s="50"/>
      <c r="H21" s="60"/>
      <c r="I21" s="61"/>
      <c r="J21" s="61"/>
      <c r="K21" s="61"/>
      <c r="L21" s="54"/>
    </row>
    <row r="22" spans="1:13">
      <c r="H22" s="86">
        <f>H20+H16+H12</f>
        <v>17861</v>
      </c>
      <c r="I22" s="86">
        <f>I20+I16+I12</f>
        <v>18457.399999999998</v>
      </c>
      <c r="J22" s="86">
        <f>J20+J16+J12</f>
        <v>17691.400000000001</v>
      </c>
      <c r="K22" s="86">
        <f>K20+K16+K12</f>
        <v>17691.400000000001</v>
      </c>
      <c r="L22" s="86">
        <f>L20+L16+L12</f>
        <v>71701.2</v>
      </c>
    </row>
  </sheetData>
  <mergeCells count="13">
    <mergeCell ref="B18:B20"/>
    <mergeCell ref="A18:A20"/>
    <mergeCell ref="H3:L3"/>
    <mergeCell ref="A5:A8"/>
    <mergeCell ref="B5:B8"/>
    <mergeCell ref="B10:B12"/>
    <mergeCell ref="B14:B16"/>
    <mergeCell ref="D3:G3"/>
    <mergeCell ref="A3:A4"/>
    <mergeCell ref="B3:B4"/>
    <mergeCell ref="C3:C4"/>
    <mergeCell ref="A10:A12"/>
    <mergeCell ref="A14:A1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J37"/>
  <sheetViews>
    <sheetView tabSelected="1" workbookViewId="0">
      <selection activeCell="D11" sqref="D11"/>
    </sheetView>
  </sheetViews>
  <sheetFormatPr defaultRowHeight="15"/>
  <cols>
    <col min="2" max="2" width="9.5703125" customWidth="1"/>
    <col min="3" max="3" width="24.42578125" customWidth="1"/>
    <col min="4" max="4" width="58" customWidth="1"/>
    <col min="5" max="6" width="12.85546875" customWidth="1"/>
    <col min="7" max="7" width="12.85546875" style="31" customWidth="1"/>
    <col min="8" max="9" width="12.85546875" customWidth="1"/>
  </cols>
  <sheetData>
    <row r="1" spans="2:10">
      <c r="B1" s="177" t="s">
        <v>12</v>
      </c>
      <c r="C1" s="177"/>
      <c r="D1" s="177"/>
      <c r="E1" s="177"/>
      <c r="F1" s="177"/>
      <c r="G1" s="177"/>
      <c r="H1" s="177"/>
      <c r="I1" s="177"/>
    </row>
    <row r="2" spans="2:10">
      <c r="B2" s="167" t="s">
        <v>0</v>
      </c>
      <c r="C2" s="167" t="s">
        <v>1</v>
      </c>
      <c r="D2" s="167" t="s">
        <v>2</v>
      </c>
      <c r="E2" s="167" t="s">
        <v>11</v>
      </c>
      <c r="F2" s="167"/>
      <c r="G2" s="167"/>
      <c r="H2" s="167"/>
      <c r="I2" s="167"/>
    </row>
    <row r="3" spans="2:10" ht="60">
      <c r="B3" s="167"/>
      <c r="C3" s="167"/>
      <c r="D3" s="167"/>
      <c r="E3" s="107" t="s">
        <v>80</v>
      </c>
      <c r="F3" s="107" t="s">
        <v>81</v>
      </c>
      <c r="G3" s="107" t="s">
        <v>82</v>
      </c>
      <c r="H3" s="107" t="s">
        <v>83</v>
      </c>
      <c r="I3" s="2" t="s">
        <v>3</v>
      </c>
    </row>
    <row r="4" spans="2:10">
      <c r="B4" s="162" t="s">
        <v>4</v>
      </c>
      <c r="C4" s="167" t="s">
        <v>44</v>
      </c>
      <c r="D4" s="3" t="s">
        <v>5</v>
      </c>
      <c r="E4" s="6">
        <f>SUM(E12+E21+E30)</f>
        <v>17861</v>
      </c>
      <c r="F4" s="6">
        <f>SUM(F12+F21+F30)</f>
        <v>18457.399999999998</v>
      </c>
      <c r="G4" s="6">
        <f>SUM(G12+G21+G30)</f>
        <v>17691.400000000001</v>
      </c>
      <c r="H4" s="6">
        <f>SUM(H12+H21+H30)</f>
        <v>17691.400000000001</v>
      </c>
      <c r="I4" s="105">
        <f>SUM(E9+F9+G9+H9)</f>
        <v>71701.200000000012</v>
      </c>
      <c r="J4" s="15"/>
    </row>
    <row r="5" spans="2:10">
      <c r="B5" s="163"/>
      <c r="C5" s="167"/>
      <c r="D5" s="3" t="s">
        <v>6</v>
      </c>
      <c r="E5" s="8"/>
      <c r="F5" s="8"/>
      <c r="G5" s="67"/>
      <c r="H5" s="8"/>
      <c r="I5" s="8"/>
    </row>
    <row r="6" spans="2:10">
      <c r="B6" s="163"/>
      <c r="C6" s="167"/>
      <c r="D6" s="3" t="s">
        <v>7</v>
      </c>
      <c r="E6" s="8"/>
      <c r="F6" s="8"/>
      <c r="G6" s="67"/>
      <c r="H6" s="8"/>
      <c r="I6" s="8"/>
    </row>
    <row r="7" spans="2:10">
      <c r="B7" s="163"/>
      <c r="C7" s="167"/>
      <c r="D7" s="3" t="s">
        <v>8</v>
      </c>
      <c r="E7" s="6"/>
      <c r="F7" s="6"/>
      <c r="G7" s="6"/>
      <c r="H7" s="6"/>
      <c r="I7" s="6"/>
    </row>
    <row r="8" spans="2:10">
      <c r="B8" s="163"/>
      <c r="C8" s="167"/>
      <c r="D8" s="3" t="s">
        <v>9</v>
      </c>
      <c r="E8" s="8"/>
      <c r="F8" s="8"/>
      <c r="G8" s="67"/>
      <c r="H8" s="8"/>
      <c r="I8" s="8"/>
    </row>
    <row r="9" spans="2:10">
      <c r="B9" s="163"/>
      <c r="C9" s="167"/>
      <c r="D9" s="3" t="s">
        <v>31</v>
      </c>
      <c r="E9" s="6">
        <v>17861</v>
      </c>
      <c r="F9" s="6">
        <v>18457.400000000001</v>
      </c>
      <c r="G9" s="6">
        <v>17691.400000000001</v>
      </c>
      <c r="H9" s="6">
        <v>17691.400000000001</v>
      </c>
      <c r="I9" s="6">
        <f>SUM(E9+F9+G9+H9)</f>
        <v>71701.200000000012</v>
      </c>
    </row>
    <row r="10" spans="2:10">
      <c r="B10" s="175"/>
      <c r="C10" s="167"/>
      <c r="D10" s="3" t="s">
        <v>10</v>
      </c>
      <c r="E10" s="8"/>
      <c r="F10" s="8"/>
      <c r="G10" s="67"/>
      <c r="H10" s="8"/>
      <c r="I10" s="8"/>
    </row>
    <row r="11" spans="2:10" ht="30">
      <c r="B11" s="162" t="s">
        <v>13</v>
      </c>
      <c r="C11" s="173" t="s">
        <v>45</v>
      </c>
      <c r="D11" s="3" t="s">
        <v>125</v>
      </c>
      <c r="E11" s="8"/>
      <c r="F11" s="8"/>
      <c r="G11" s="67"/>
      <c r="H11" s="8"/>
      <c r="I11" s="8"/>
    </row>
    <row r="12" spans="2:10">
      <c r="B12" s="163"/>
      <c r="C12" s="176"/>
      <c r="D12" s="3" t="s">
        <v>32</v>
      </c>
      <c r="E12" s="6">
        <v>139.5</v>
      </c>
      <c r="F12" s="6">
        <v>115.1</v>
      </c>
      <c r="G12" s="6">
        <v>115.1</v>
      </c>
      <c r="H12" s="6">
        <v>115.1</v>
      </c>
      <c r="I12" s="154">
        <f>SUM(E12:H12)</f>
        <v>484.79999999999995</v>
      </c>
    </row>
    <row r="13" spans="2:10">
      <c r="B13" s="163"/>
      <c r="C13" s="176"/>
      <c r="D13" s="3" t="s">
        <v>5</v>
      </c>
      <c r="E13" s="6">
        <v>139.5</v>
      </c>
      <c r="F13" s="6">
        <v>115.1</v>
      </c>
      <c r="G13" s="6">
        <v>115.1</v>
      </c>
      <c r="H13" s="6">
        <v>115.1</v>
      </c>
      <c r="I13" s="7">
        <f>SUM(E13:H13)</f>
        <v>484.79999999999995</v>
      </c>
    </row>
    <row r="14" spans="2:10">
      <c r="B14" s="163"/>
      <c r="C14" s="176"/>
      <c r="D14" s="3" t="s">
        <v>6</v>
      </c>
      <c r="E14" s="8"/>
      <c r="F14" s="8"/>
      <c r="G14" s="67"/>
      <c r="H14" s="8"/>
      <c r="I14" s="8"/>
    </row>
    <row r="15" spans="2:10">
      <c r="B15" s="163"/>
      <c r="C15" s="176"/>
      <c r="D15" s="3" t="s">
        <v>7</v>
      </c>
      <c r="E15" s="8"/>
      <c r="F15" s="8"/>
      <c r="G15" s="67"/>
      <c r="H15" s="8"/>
      <c r="I15" s="8"/>
    </row>
    <row r="16" spans="2:10">
      <c r="B16" s="163"/>
      <c r="C16" s="176"/>
      <c r="D16" s="3" t="s">
        <v>8</v>
      </c>
      <c r="E16" s="6"/>
      <c r="F16" s="8"/>
      <c r="G16" s="67"/>
      <c r="H16" s="8"/>
      <c r="I16" s="6"/>
    </row>
    <row r="17" spans="2:9">
      <c r="B17" s="163"/>
      <c r="C17" s="176"/>
      <c r="D17" s="4" t="s">
        <v>9</v>
      </c>
      <c r="E17" s="9"/>
      <c r="F17" s="9"/>
      <c r="G17" s="9"/>
      <c r="H17" s="9"/>
      <c r="I17" s="9"/>
    </row>
    <row r="18" spans="2:9">
      <c r="B18" s="163"/>
      <c r="C18" s="176"/>
      <c r="D18" s="3" t="s">
        <v>31</v>
      </c>
      <c r="E18" s="6">
        <v>139.5</v>
      </c>
      <c r="F18" s="6">
        <v>115.1</v>
      </c>
      <c r="G18" s="6">
        <v>115.1</v>
      </c>
      <c r="H18" s="6">
        <v>115.1</v>
      </c>
      <c r="I18" s="7">
        <f>SUM(E18:H18)</f>
        <v>484.79999999999995</v>
      </c>
    </row>
    <row r="19" spans="2:9">
      <c r="B19" s="175"/>
      <c r="C19" s="174"/>
      <c r="D19" s="5" t="s">
        <v>10</v>
      </c>
      <c r="E19" s="10"/>
      <c r="F19" s="10"/>
      <c r="G19" s="10"/>
      <c r="H19" s="10"/>
      <c r="I19" s="10"/>
    </row>
    <row r="20" spans="2:9" ht="30">
      <c r="B20" s="162" t="s">
        <v>14</v>
      </c>
      <c r="C20" s="173" t="s">
        <v>46</v>
      </c>
      <c r="D20" s="5" t="s">
        <v>123</v>
      </c>
      <c r="E20" s="10"/>
      <c r="F20" s="10"/>
      <c r="G20" s="10"/>
      <c r="H20" s="10"/>
      <c r="I20" s="10"/>
    </row>
    <row r="21" spans="2:9">
      <c r="B21" s="163"/>
      <c r="C21" s="176"/>
      <c r="D21" s="3" t="s">
        <v>32</v>
      </c>
      <c r="E21" s="14">
        <v>213.1</v>
      </c>
      <c r="F21" s="14">
        <v>819.5</v>
      </c>
      <c r="G21" s="14">
        <v>187.4</v>
      </c>
      <c r="H21" s="14">
        <v>187.4</v>
      </c>
      <c r="I21" s="105">
        <f>SUM(E21:H21)</f>
        <v>1407.4</v>
      </c>
    </row>
    <row r="22" spans="2:9">
      <c r="B22" s="163"/>
      <c r="C22" s="176"/>
      <c r="D22" s="3" t="s">
        <v>5</v>
      </c>
      <c r="E22" s="14">
        <v>213.1</v>
      </c>
      <c r="F22" s="14">
        <v>819.5</v>
      </c>
      <c r="G22" s="14">
        <v>187.4</v>
      </c>
      <c r="H22" s="14">
        <v>187.4</v>
      </c>
      <c r="I22" s="6">
        <f>SUM(E22:H22)</f>
        <v>1407.4</v>
      </c>
    </row>
    <row r="23" spans="2:9">
      <c r="B23" s="163"/>
      <c r="C23" s="176"/>
      <c r="D23" s="3" t="s">
        <v>6</v>
      </c>
      <c r="E23" s="8"/>
      <c r="F23" s="8"/>
      <c r="G23" s="67"/>
      <c r="H23" s="8"/>
      <c r="I23" s="8"/>
    </row>
    <row r="24" spans="2:9">
      <c r="B24" s="163"/>
      <c r="C24" s="176"/>
      <c r="D24" s="3" t="s">
        <v>7</v>
      </c>
      <c r="E24" s="8"/>
      <c r="F24" s="8"/>
      <c r="G24" s="67"/>
      <c r="H24" s="8"/>
      <c r="I24" s="8"/>
    </row>
    <row r="25" spans="2:9">
      <c r="B25" s="163"/>
      <c r="C25" s="176"/>
      <c r="D25" s="3" t="s">
        <v>8</v>
      </c>
      <c r="E25" s="8"/>
      <c r="F25" s="8">
        <v>632.1</v>
      </c>
      <c r="G25" s="67"/>
      <c r="H25" s="8"/>
      <c r="I25" s="8"/>
    </row>
    <row r="26" spans="2:9">
      <c r="B26" s="163"/>
      <c r="C26" s="176"/>
      <c r="D26" s="4" t="s">
        <v>9</v>
      </c>
      <c r="E26" s="8"/>
      <c r="F26" s="8"/>
      <c r="G26" s="67"/>
      <c r="H26" s="8"/>
      <c r="I26" s="9"/>
    </row>
    <row r="27" spans="2:9">
      <c r="B27" s="163"/>
      <c r="C27" s="176"/>
      <c r="D27" s="3" t="s">
        <v>31</v>
      </c>
      <c r="E27" s="6">
        <v>213.1</v>
      </c>
      <c r="F27" s="6">
        <v>187.4</v>
      </c>
      <c r="G27" s="6">
        <v>187.4</v>
      </c>
      <c r="H27" s="6">
        <v>187.4</v>
      </c>
      <c r="I27" s="7">
        <f>SUM(E27:H27)</f>
        <v>775.3</v>
      </c>
    </row>
    <row r="28" spans="2:9">
      <c r="B28" s="175"/>
      <c r="C28" s="174"/>
      <c r="D28" s="5" t="s">
        <v>10</v>
      </c>
      <c r="E28" s="10"/>
      <c r="F28" s="10"/>
      <c r="G28" s="10"/>
      <c r="H28" s="10"/>
      <c r="I28" s="10"/>
    </row>
    <row r="29" spans="2:9" ht="30">
      <c r="B29" s="162" t="s">
        <v>15</v>
      </c>
      <c r="C29" s="173" t="s">
        <v>47</v>
      </c>
      <c r="D29" s="5" t="s">
        <v>124</v>
      </c>
      <c r="E29" s="10"/>
      <c r="F29" s="10"/>
      <c r="G29" s="10"/>
      <c r="H29" s="10"/>
      <c r="I29" s="10"/>
    </row>
    <row r="30" spans="2:9">
      <c r="B30" s="163"/>
      <c r="C30" s="176"/>
      <c r="D30" s="3" t="s">
        <v>32</v>
      </c>
      <c r="E30" s="14">
        <v>17508.400000000001</v>
      </c>
      <c r="F30" s="14">
        <v>17522.8</v>
      </c>
      <c r="G30" s="14">
        <v>17388.900000000001</v>
      </c>
      <c r="H30" s="14">
        <v>17388.900000000001</v>
      </c>
      <c r="I30" s="105">
        <f>SUM(E30:H30)</f>
        <v>69809</v>
      </c>
    </row>
    <row r="31" spans="2:9">
      <c r="B31" s="163"/>
      <c r="C31" s="176"/>
      <c r="D31" s="3" t="s">
        <v>5</v>
      </c>
      <c r="E31" s="14">
        <v>17508.400000000001</v>
      </c>
      <c r="F31" s="14">
        <v>17522.8</v>
      </c>
      <c r="G31" s="14">
        <v>17388.900000000001</v>
      </c>
      <c r="H31" s="14">
        <v>17388.900000000001</v>
      </c>
      <c r="I31" s="6">
        <f>SUM(E31+F31+G31+H31)</f>
        <v>69809</v>
      </c>
    </row>
    <row r="32" spans="2:9">
      <c r="B32" s="163"/>
      <c r="C32" s="176"/>
      <c r="D32" s="3" t="s">
        <v>6</v>
      </c>
      <c r="E32" s="8"/>
      <c r="F32" s="8"/>
      <c r="G32" s="67"/>
      <c r="H32" s="8"/>
      <c r="I32" s="6"/>
    </row>
    <row r="33" spans="2:9">
      <c r="B33" s="163"/>
      <c r="C33" s="176"/>
      <c r="D33" s="3" t="s">
        <v>7</v>
      </c>
      <c r="E33" s="8"/>
      <c r="F33" s="8"/>
      <c r="G33" s="67"/>
      <c r="H33" s="8"/>
      <c r="I33" s="6"/>
    </row>
    <row r="34" spans="2:9">
      <c r="B34" s="163"/>
      <c r="C34" s="176"/>
      <c r="D34" s="3" t="s">
        <v>8</v>
      </c>
      <c r="E34" s="14"/>
      <c r="F34" s="14">
        <v>260.3</v>
      </c>
      <c r="G34" s="14"/>
      <c r="H34" s="14"/>
      <c r="I34" s="6"/>
    </row>
    <row r="35" spans="2:9">
      <c r="B35" s="163"/>
      <c r="C35" s="176"/>
      <c r="D35" s="4" t="s">
        <v>9</v>
      </c>
      <c r="E35" s="9"/>
      <c r="F35" s="9"/>
      <c r="G35" s="9"/>
      <c r="H35" s="9"/>
      <c r="I35" s="6"/>
    </row>
    <row r="36" spans="2:9">
      <c r="B36" s="163"/>
      <c r="C36" s="176"/>
      <c r="D36" s="3" t="s">
        <v>31</v>
      </c>
      <c r="E36" s="6">
        <v>17508.400000000001</v>
      </c>
      <c r="F36" s="6">
        <v>17262.5</v>
      </c>
      <c r="G36" s="6">
        <v>17388.900000000001</v>
      </c>
      <c r="H36" s="6">
        <v>17388.900000000001</v>
      </c>
      <c r="I36" s="6">
        <f t="shared" ref="I36" si="0">SUM(E36+F36+G36+H36)</f>
        <v>69548.700000000012</v>
      </c>
    </row>
    <row r="37" spans="2:9">
      <c r="B37" s="175"/>
      <c r="C37" s="174"/>
      <c r="D37" s="5" t="s">
        <v>10</v>
      </c>
      <c r="E37" s="10"/>
      <c r="F37" s="10"/>
      <c r="G37" s="10"/>
      <c r="H37" s="10"/>
      <c r="I37" s="10"/>
    </row>
  </sheetData>
  <mergeCells count="13">
    <mergeCell ref="B1:I1"/>
    <mergeCell ref="E2:I2"/>
    <mergeCell ref="B4:B10"/>
    <mergeCell ref="C4:C10"/>
    <mergeCell ref="B2:B3"/>
    <mergeCell ref="C2:C3"/>
    <mergeCell ref="D2:D3"/>
    <mergeCell ref="B11:B19"/>
    <mergeCell ref="C11:C19"/>
    <mergeCell ref="B20:B28"/>
    <mergeCell ref="C20:C28"/>
    <mergeCell ref="B29:B37"/>
    <mergeCell ref="C29:C3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</sheetPr>
  <dimension ref="A1:L13"/>
  <sheetViews>
    <sheetView view="pageBreakPreview" zoomScale="91" zoomScaleNormal="86" zoomScaleSheetLayoutView="91" workbookViewId="0">
      <selection activeCell="C10" sqref="C10"/>
    </sheetView>
  </sheetViews>
  <sheetFormatPr defaultRowHeight="12"/>
  <cols>
    <col min="1" max="1" width="41.85546875" style="24" customWidth="1"/>
    <col min="2" max="2" width="13.5703125" style="22" customWidth="1"/>
    <col min="3" max="6" width="9.140625" style="22"/>
    <col min="7" max="7" width="9.28515625" style="22" customWidth="1"/>
    <col min="8" max="8" width="9.7109375" style="22" bestFit="1" customWidth="1"/>
    <col min="9" max="9" width="9.7109375" style="22" customWidth="1"/>
    <col min="10" max="11" width="9.7109375" style="22" bestFit="1" customWidth="1"/>
    <col min="12" max="12" width="25.7109375" style="24" customWidth="1"/>
    <col min="13" max="16384" width="9.140625" style="22"/>
  </cols>
  <sheetData>
    <row r="1" spans="1:12">
      <c r="A1" s="20"/>
      <c r="B1" s="21"/>
      <c r="C1" s="21"/>
      <c r="D1" s="21"/>
      <c r="E1" s="21"/>
      <c r="F1" s="21"/>
      <c r="G1" s="21"/>
      <c r="H1" s="21"/>
      <c r="I1" s="21"/>
      <c r="J1" s="21"/>
      <c r="K1" s="21"/>
      <c r="L1" s="20"/>
    </row>
    <row r="2" spans="1:12" s="78" customFormat="1" ht="30" customHeight="1">
      <c r="A2" s="178" t="s">
        <v>68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</row>
    <row r="3" spans="1:12">
      <c r="A3" s="179" t="s">
        <v>17</v>
      </c>
      <c r="B3" s="180" t="s">
        <v>33</v>
      </c>
      <c r="C3" s="180" t="s">
        <v>34</v>
      </c>
      <c r="D3" s="180"/>
      <c r="E3" s="180"/>
      <c r="F3" s="180"/>
      <c r="G3" s="180" t="s">
        <v>35</v>
      </c>
      <c r="H3" s="180"/>
      <c r="I3" s="180"/>
      <c r="J3" s="180"/>
      <c r="K3" s="180"/>
      <c r="L3" s="179" t="s">
        <v>37</v>
      </c>
    </row>
    <row r="4" spans="1:12">
      <c r="A4" s="179"/>
      <c r="B4" s="180"/>
      <c r="C4" s="180"/>
      <c r="D4" s="180"/>
      <c r="E4" s="180"/>
      <c r="F4" s="180"/>
      <c r="G4" s="180" t="s">
        <v>36</v>
      </c>
      <c r="H4" s="180"/>
      <c r="I4" s="180"/>
      <c r="J4" s="180"/>
      <c r="K4" s="180"/>
      <c r="L4" s="179"/>
    </row>
    <row r="5" spans="1:12" ht="24">
      <c r="A5" s="179"/>
      <c r="B5" s="180"/>
      <c r="C5" s="23" t="s">
        <v>20</v>
      </c>
      <c r="D5" s="23" t="s">
        <v>38</v>
      </c>
      <c r="E5" s="23" t="s">
        <v>21</v>
      </c>
      <c r="F5" s="23" t="s">
        <v>22</v>
      </c>
      <c r="G5" s="109" t="s">
        <v>39</v>
      </c>
      <c r="H5" s="109" t="s">
        <v>40</v>
      </c>
      <c r="I5" s="109" t="s">
        <v>76</v>
      </c>
      <c r="J5" s="109" t="s">
        <v>79</v>
      </c>
      <c r="K5" s="23" t="s">
        <v>23</v>
      </c>
      <c r="L5" s="179"/>
    </row>
    <row r="6" spans="1:12" ht="60">
      <c r="A6" s="25" t="s">
        <v>49</v>
      </c>
      <c r="B6" s="23"/>
      <c r="C6" s="64"/>
      <c r="D6" s="88"/>
      <c r="E6" s="88"/>
      <c r="F6" s="88"/>
      <c r="G6" s="16">
        <f>SUM(+G12+G8)</f>
        <v>139.5</v>
      </c>
      <c r="H6" s="16">
        <f>SUM(H8+H11)</f>
        <v>115.10000000000001</v>
      </c>
      <c r="I6" s="16">
        <f>SUM(I8+I11)</f>
        <v>115.10000000000001</v>
      </c>
      <c r="J6" s="16">
        <f>SUM(J8+J11)</f>
        <v>115.10000000000001</v>
      </c>
      <c r="K6" s="16">
        <f t="shared" ref="K6:K11" si="0">SUM(G6:J6)</f>
        <v>484.80000000000007</v>
      </c>
      <c r="L6" s="155"/>
    </row>
    <row r="7" spans="1:12" ht="60">
      <c r="A7" s="25" t="s">
        <v>50</v>
      </c>
      <c r="B7" s="26" t="s">
        <v>26</v>
      </c>
      <c r="C7" s="64"/>
      <c r="D7" s="88"/>
      <c r="E7" s="88"/>
      <c r="F7" s="88"/>
      <c r="G7" s="16">
        <f>SUM(G8+G12)</f>
        <v>139.5</v>
      </c>
      <c r="H7" s="16">
        <v>115.1</v>
      </c>
      <c r="I7" s="119">
        <f>SUM(I8+I11)</f>
        <v>115.10000000000001</v>
      </c>
      <c r="J7" s="16">
        <f>SUM(J8+J11)</f>
        <v>115.10000000000001</v>
      </c>
      <c r="K7" s="153">
        <f t="shared" si="0"/>
        <v>484.8</v>
      </c>
      <c r="L7" s="123" t="s">
        <v>69</v>
      </c>
    </row>
    <row r="8" spans="1:12" ht="36">
      <c r="A8" s="25" t="s">
        <v>51</v>
      </c>
      <c r="B8" s="26" t="s">
        <v>26</v>
      </c>
      <c r="C8" s="65" t="s">
        <v>30</v>
      </c>
      <c r="D8" s="131" t="s">
        <v>72</v>
      </c>
      <c r="E8" s="131" t="s">
        <v>88</v>
      </c>
      <c r="F8" s="131" t="s">
        <v>91</v>
      </c>
      <c r="G8" s="16">
        <f>SUM(G9+G10)</f>
        <v>121.1</v>
      </c>
      <c r="H8" s="16">
        <f>SUM(H9+H10)</f>
        <v>99.9</v>
      </c>
      <c r="I8" s="119">
        <f>SUM(I9+I10)</f>
        <v>99.9</v>
      </c>
      <c r="J8" s="120">
        <f>SUM(J9+J10)</f>
        <v>99.9</v>
      </c>
      <c r="K8" s="153">
        <f t="shared" si="0"/>
        <v>420.79999999999995</v>
      </c>
      <c r="L8" s="122" t="s">
        <v>56</v>
      </c>
    </row>
    <row r="9" spans="1:12" ht="144">
      <c r="A9" s="73" t="s">
        <v>52</v>
      </c>
      <c r="B9" s="80" t="s">
        <v>26</v>
      </c>
      <c r="C9" s="81"/>
      <c r="D9" s="82"/>
      <c r="E9" s="82"/>
      <c r="F9" s="82"/>
      <c r="G9" s="84">
        <v>67.099999999999994</v>
      </c>
      <c r="H9" s="85">
        <v>45.9</v>
      </c>
      <c r="I9" s="85">
        <v>45.9</v>
      </c>
      <c r="J9" s="125">
        <v>45.9</v>
      </c>
      <c r="K9" s="126">
        <f t="shared" si="0"/>
        <v>204.8</v>
      </c>
      <c r="L9" s="124" t="s">
        <v>59</v>
      </c>
    </row>
    <row r="10" spans="1:12" ht="36">
      <c r="A10" s="25" t="s">
        <v>53</v>
      </c>
      <c r="B10" s="26" t="s">
        <v>26</v>
      </c>
      <c r="C10" s="65" t="s">
        <v>30</v>
      </c>
      <c r="D10" s="88"/>
      <c r="E10" s="88"/>
      <c r="F10" s="88"/>
      <c r="G10" s="16">
        <v>54</v>
      </c>
      <c r="H10" s="16">
        <v>54</v>
      </c>
      <c r="I10" s="16">
        <v>54</v>
      </c>
      <c r="J10" s="120">
        <v>54</v>
      </c>
      <c r="K10" s="127">
        <f t="shared" si="0"/>
        <v>216</v>
      </c>
      <c r="L10" s="124" t="s">
        <v>58</v>
      </c>
    </row>
    <row r="11" spans="1:12" ht="36">
      <c r="A11" s="25" t="s">
        <v>54</v>
      </c>
      <c r="B11" s="26" t="s">
        <v>26</v>
      </c>
      <c r="C11" s="65" t="s">
        <v>30</v>
      </c>
      <c r="D11" s="131" t="s">
        <v>90</v>
      </c>
      <c r="E11" s="131" t="s">
        <v>89</v>
      </c>
      <c r="F11" s="131" t="s">
        <v>91</v>
      </c>
      <c r="G11" s="16">
        <f>G12</f>
        <v>18.399999999999999</v>
      </c>
      <c r="H11" s="16">
        <v>15.2</v>
      </c>
      <c r="I11" s="119">
        <v>15.2</v>
      </c>
      <c r="J11" s="16">
        <v>15.2</v>
      </c>
      <c r="K11" s="153">
        <f t="shared" si="0"/>
        <v>64</v>
      </c>
      <c r="L11" s="124" t="s">
        <v>57</v>
      </c>
    </row>
    <row r="12" spans="1:12" ht="36">
      <c r="A12" s="25" t="s">
        <v>55</v>
      </c>
      <c r="B12" s="26" t="s">
        <v>26</v>
      </c>
      <c r="C12" s="63"/>
      <c r="D12" s="88"/>
      <c r="E12" s="88"/>
      <c r="F12" s="88"/>
      <c r="G12" s="16">
        <v>18.399999999999999</v>
      </c>
      <c r="H12" s="16">
        <v>15.2</v>
      </c>
      <c r="I12" s="16">
        <v>15.2</v>
      </c>
      <c r="J12" s="16">
        <v>15.2</v>
      </c>
      <c r="K12" s="16">
        <f>+J12+I12+H12+G12</f>
        <v>63.999999999999993</v>
      </c>
      <c r="L12" s="124" t="s">
        <v>57</v>
      </c>
    </row>
    <row r="13" spans="1:12" ht="36">
      <c r="A13" s="92" t="s">
        <v>41</v>
      </c>
      <c r="B13" s="93" t="s">
        <v>26</v>
      </c>
      <c r="C13" s="94"/>
      <c r="D13" s="94"/>
      <c r="E13" s="94"/>
      <c r="F13" s="94"/>
      <c r="G13" s="95">
        <f>G6</f>
        <v>139.5</v>
      </c>
      <c r="H13" s="95">
        <v>115.1</v>
      </c>
      <c r="I13" s="95">
        <v>115.1</v>
      </c>
      <c r="J13" s="95">
        <v>115.1</v>
      </c>
      <c r="K13" s="95">
        <f>+J13+I13+H13+G13</f>
        <v>484.79999999999995</v>
      </c>
      <c r="L13" s="96"/>
    </row>
  </sheetData>
  <mergeCells count="7">
    <mergeCell ref="A2:L2"/>
    <mergeCell ref="L3:L5"/>
    <mergeCell ref="A3:A5"/>
    <mergeCell ref="B3:B5"/>
    <mergeCell ref="C3:F4"/>
    <mergeCell ref="G3:K3"/>
    <mergeCell ref="G4:K4"/>
  </mergeCells>
  <pageMargins left="0.7" right="0.7" top="0.75" bottom="0.75" header="0.3" footer="0.3"/>
  <pageSetup paperSize="9" scale="5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</sheetPr>
  <dimension ref="A1:N30"/>
  <sheetViews>
    <sheetView view="pageBreakPreview" topLeftCell="A2" zoomScale="73" zoomScaleSheetLayoutView="73" workbookViewId="0">
      <selection activeCell="I16" sqref="I16"/>
    </sheetView>
  </sheetViews>
  <sheetFormatPr defaultRowHeight="12.75"/>
  <cols>
    <col min="1" max="1" width="5.7109375" style="17" customWidth="1"/>
    <col min="2" max="2" width="35.5703125" style="17" customWidth="1"/>
    <col min="3" max="3" width="14.42578125" style="17" customWidth="1"/>
    <col min="4" max="12" width="9.140625" style="17"/>
    <col min="13" max="13" width="21.7109375" style="17" customWidth="1"/>
    <col min="14" max="16384" width="9.140625" style="17"/>
  </cols>
  <sheetData>
    <row r="1" spans="1:14" ht="15.75">
      <c r="A1" s="194" t="s">
        <v>68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</row>
    <row r="3" spans="1:14">
      <c r="A3" s="201" t="s">
        <v>43</v>
      </c>
      <c r="B3" s="185" t="s">
        <v>17</v>
      </c>
      <c r="C3" s="184" t="s">
        <v>33</v>
      </c>
      <c r="D3" s="184" t="s">
        <v>34</v>
      </c>
      <c r="E3" s="184"/>
      <c r="F3" s="184"/>
      <c r="G3" s="184"/>
      <c r="H3" s="201" t="s">
        <v>35</v>
      </c>
      <c r="I3" s="201"/>
      <c r="J3" s="201"/>
      <c r="K3" s="201"/>
      <c r="L3" s="201"/>
      <c r="M3" s="185" t="s">
        <v>37</v>
      </c>
    </row>
    <row r="4" spans="1:14">
      <c r="A4" s="201"/>
      <c r="B4" s="185"/>
      <c r="C4" s="184"/>
      <c r="D4" s="184"/>
      <c r="E4" s="184"/>
      <c r="F4" s="184"/>
      <c r="G4" s="184"/>
      <c r="H4" s="201" t="s">
        <v>36</v>
      </c>
      <c r="I4" s="201"/>
      <c r="J4" s="201"/>
      <c r="K4" s="201"/>
      <c r="L4" s="201"/>
      <c r="M4" s="185"/>
    </row>
    <row r="5" spans="1:14" ht="25.5">
      <c r="A5" s="201"/>
      <c r="B5" s="185"/>
      <c r="C5" s="184"/>
      <c r="D5" s="18" t="s">
        <v>20</v>
      </c>
      <c r="E5" s="18" t="s">
        <v>38</v>
      </c>
      <c r="F5" s="18" t="s">
        <v>21</v>
      </c>
      <c r="G5" s="18" t="s">
        <v>22</v>
      </c>
      <c r="H5" s="110" t="s">
        <v>39</v>
      </c>
      <c r="I5" s="110" t="s">
        <v>40</v>
      </c>
      <c r="J5" s="110" t="s">
        <v>76</v>
      </c>
      <c r="K5" s="110" t="s">
        <v>79</v>
      </c>
      <c r="L5" s="18" t="s">
        <v>23</v>
      </c>
      <c r="M5" s="185"/>
    </row>
    <row r="6" spans="1:14" ht="51">
      <c r="A6" s="19">
        <v>1</v>
      </c>
      <c r="B6" s="72" t="s">
        <v>60</v>
      </c>
      <c r="C6" s="39" t="s">
        <v>26</v>
      </c>
      <c r="D6" s="88"/>
      <c r="E6" s="88"/>
      <c r="F6" s="88"/>
      <c r="G6" s="88"/>
      <c r="H6" s="16">
        <f>SUM(H10+H17)</f>
        <v>213.10000000000002</v>
      </c>
      <c r="I6" s="149">
        <f>SUM(I10+I17+I9)</f>
        <v>819.5</v>
      </c>
      <c r="J6" s="16">
        <f>SUM(J10+J17)</f>
        <v>187.4</v>
      </c>
      <c r="K6" s="16">
        <f>SUM(J10+J17)</f>
        <v>187.4</v>
      </c>
      <c r="L6" s="16">
        <f>SUM(H6:K6)</f>
        <v>1407.4</v>
      </c>
      <c r="M6" s="150"/>
      <c r="N6" s="30"/>
    </row>
    <row r="7" spans="1:14">
      <c r="A7" s="184">
        <v>2</v>
      </c>
      <c r="B7" s="186" t="s">
        <v>61</v>
      </c>
      <c r="C7" s="185" t="s">
        <v>26</v>
      </c>
      <c r="D7" s="183"/>
      <c r="E7" s="183"/>
      <c r="F7" s="183"/>
      <c r="G7" s="183"/>
      <c r="H7" s="195">
        <v>213.1</v>
      </c>
      <c r="I7" s="196">
        <v>187.4</v>
      </c>
      <c r="J7" s="181">
        <v>187.4</v>
      </c>
      <c r="K7" s="197">
        <v>187.4</v>
      </c>
      <c r="L7" s="198">
        <f>SUM(H7:K8)</f>
        <v>775.3</v>
      </c>
      <c r="M7" s="199" t="s">
        <v>62</v>
      </c>
    </row>
    <row r="8" spans="1:14" ht="38.25" customHeight="1">
      <c r="A8" s="184"/>
      <c r="B8" s="187"/>
      <c r="C8" s="185"/>
      <c r="D8" s="183"/>
      <c r="E8" s="183"/>
      <c r="F8" s="183"/>
      <c r="G8" s="183"/>
      <c r="H8" s="195"/>
      <c r="I8" s="196"/>
      <c r="J8" s="182"/>
      <c r="K8" s="197"/>
      <c r="L8" s="198"/>
      <c r="M8" s="200"/>
    </row>
    <row r="9" spans="1:14" ht="44.25" customHeight="1">
      <c r="A9" s="139">
        <v>3</v>
      </c>
      <c r="B9" s="157" t="s">
        <v>114</v>
      </c>
      <c r="C9" s="144" t="s">
        <v>26</v>
      </c>
      <c r="D9" s="138"/>
      <c r="E9" s="138" t="s">
        <v>71</v>
      </c>
      <c r="F9" s="145" t="s">
        <v>113</v>
      </c>
      <c r="G9" s="145" t="s">
        <v>93</v>
      </c>
      <c r="H9" s="141">
        <v>0</v>
      </c>
      <c r="I9" s="149">
        <v>632.1</v>
      </c>
      <c r="J9" s="137">
        <v>0</v>
      </c>
      <c r="K9" s="141">
        <v>0</v>
      </c>
      <c r="L9" s="148">
        <v>632.1</v>
      </c>
      <c r="M9" s="142"/>
    </row>
    <row r="10" spans="1:14" ht="89.25">
      <c r="A10" s="34">
        <v>4</v>
      </c>
      <c r="B10" s="136" t="s">
        <v>115</v>
      </c>
      <c r="C10" s="101" t="s">
        <v>26</v>
      </c>
      <c r="D10" s="131" t="s">
        <v>30</v>
      </c>
      <c r="E10" s="131" t="s">
        <v>71</v>
      </c>
      <c r="F10" s="131" t="s">
        <v>92</v>
      </c>
      <c r="G10" s="88"/>
      <c r="H10" s="16">
        <f>SUM(H11+H12)</f>
        <v>171.3</v>
      </c>
      <c r="I10" s="16">
        <f>SUM(I11+I12)</f>
        <v>152.9</v>
      </c>
      <c r="J10" s="120">
        <f>SUM(J14+J15+J16+J11)</f>
        <v>152.9</v>
      </c>
      <c r="K10" s="118">
        <f>SUM(K14+K15+K16+K11)</f>
        <v>152.9</v>
      </c>
      <c r="L10" s="104">
        <f>SUM(H10:K10)</f>
        <v>630</v>
      </c>
      <c r="M10" s="121" t="s">
        <v>63</v>
      </c>
      <c r="N10" s="103"/>
    </row>
    <row r="11" spans="1:14" ht="38.25">
      <c r="A11" s="102">
        <v>5</v>
      </c>
      <c r="B11" s="156" t="s">
        <v>116</v>
      </c>
      <c r="C11" s="101" t="s">
        <v>26</v>
      </c>
      <c r="D11" s="131" t="s">
        <v>30</v>
      </c>
      <c r="E11" s="131" t="s">
        <v>71</v>
      </c>
      <c r="F11" s="131" t="s">
        <v>92</v>
      </c>
      <c r="G11" s="131" t="s">
        <v>93</v>
      </c>
      <c r="H11" s="16">
        <v>64.7</v>
      </c>
      <c r="I11" s="16">
        <v>65</v>
      </c>
      <c r="J11" s="104">
        <v>65</v>
      </c>
      <c r="K11" s="118">
        <v>65</v>
      </c>
      <c r="L11" s="16">
        <f>K11+J11+I11+H11</f>
        <v>259.7</v>
      </c>
      <c r="M11" s="147"/>
    </row>
    <row r="12" spans="1:14" ht="38.25">
      <c r="A12" s="102">
        <v>6</v>
      </c>
      <c r="B12" s="143" t="s">
        <v>117</v>
      </c>
      <c r="C12" s="37" t="s">
        <v>26</v>
      </c>
      <c r="D12" s="131" t="s">
        <v>30</v>
      </c>
      <c r="E12" s="131" t="s">
        <v>71</v>
      </c>
      <c r="F12" s="131" t="s">
        <v>92</v>
      </c>
      <c r="G12" s="131" t="s">
        <v>91</v>
      </c>
      <c r="H12" s="16">
        <f>SUM(H14+H15+H16)</f>
        <v>106.6</v>
      </c>
      <c r="I12" s="16">
        <v>87.9</v>
      </c>
      <c r="J12" s="104">
        <v>87.9</v>
      </c>
      <c r="K12" s="118">
        <v>87.9</v>
      </c>
      <c r="L12" s="119">
        <f>SUM(H12:K12)</f>
        <v>370.29999999999995</v>
      </c>
      <c r="M12" s="151"/>
    </row>
    <row r="13" spans="1:14">
      <c r="A13" s="66"/>
      <c r="B13" s="69" t="s">
        <v>6</v>
      </c>
      <c r="C13" s="72"/>
      <c r="D13" s="88"/>
      <c r="E13" s="88"/>
      <c r="F13" s="88"/>
      <c r="G13" s="88"/>
      <c r="H13" s="16"/>
      <c r="I13" s="16"/>
      <c r="J13" s="16"/>
      <c r="K13" s="16"/>
      <c r="L13" s="16"/>
      <c r="M13" s="74"/>
    </row>
    <row r="14" spans="1:14" ht="38.25">
      <c r="A14" s="34">
        <v>7</v>
      </c>
      <c r="B14" s="146" t="s">
        <v>118</v>
      </c>
      <c r="C14" s="35" t="s">
        <v>26</v>
      </c>
      <c r="D14" s="88"/>
      <c r="E14" s="88"/>
      <c r="F14" s="88"/>
      <c r="G14" s="88"/>
      <c r="H14" s="16">
        <v>12.3</v>
      </c>
      <c r="I14" s="16">
        <v>12.5</v>
      </c>
      <c r="J14" s="16">
        <v>12.5</v>
      </c>
      <c r="K14" s="16">
        <v>12.5</v>
      </c>
      <c r="L14" s="119">
        <f>SUM(H14:K14)</f>
        <v>49.8</v>
      </c>
      <c r="M14" s="152"/>
    </row>
    <row r="15" spans="1:14" ht="38.25">
      <c r="A15" s="102">
        <v>8</v>
      </c>
      <c r="B15" s="79" t="s">
        <v>119</v>
      </c>
      <c r="C15" s="35" t="s">
        <v>26</v>
      </c>
      <c r="D15" s="88"/>
      <c r="E15" s="88"/>
      <c r="F15" s="88"/>
      <c r="G15" s="88"/>
      <c r="H15" s="104">
        <v>37.200000000000003</v>
      </c>
      <c r="I15" s="104">
        <v>57.2</v>
      </c>
      <c r="J15" s="104">
        <v>57.2</v>
      </c>
      <c r="K15" s="16">
        <v>57.2</v>
      </c>
      <c r="L15" s="119">
        <f>SUM(H15:K15)</f>
        <v>208.8</v>
      </c>
      <c r="M15" s="152"/>
    </row>
    <row r="16" spans="1:14" ht="51">
      <c r="A16" s="102">
        <v>9</v>
      </c>
      <c r="B16" s="146" t="s">
        <v>120</v>
      </c>
      <c r="C16" s="35" t="s">
        <v>26</v>
      </c>
      <c r="D16" s="88"/>
      <c r="E16" s="88"/>
      <c r="F16" s="88"/>
      <c r="G16" s="88"/>
      <c r="H16" s="16">
        <v>57.1</v>
      </c>
      <c r="I16" s="16">
        <v>18.2</v>
      </c>
      <c r="J16" s="16">
        <v>18.2</v>
      </c>
      <c r="K16" s="16">
        <v>18.2</v>
      </c>
      <c r="L16" s="119">
        <f>SUM(H16:K16)</f>
        <v>111.7</v>
      </c>
      <c r="M16" s="152"/>
    </row>
    <row r="17" spans="1:13" ht="51">
      <c r="A17" s="102">
        <v>10</v>
      </c>
      <c r="B17" s="146" t="s">
        <v>121</v>
      </c>
      <c r="C17" s="35" t="s">
        <v>26</v>
      </c>
      <c r="D17" s="131" t="s">
        <v>30</v>
      </c>
      <c r="E17" s="131" t="s">
        <v>90</v>
      </c>
      <c r="F17" s="131" t="s">
        <v>94</v>
      </c>
      <c r="G17" s="132" t="s">
        <v>95</v>
      </c>
      <c r="H17" s="16">
        <v>41.8</v>
      </c>
      <c r="I17" s="16">
        <v>34.5</v>
      </c>
      <c r="J17" s="120">
        <v>34.5</v>
      </c>
      <c r="K17" s="104">
        <v>34.5</v>
      </c>
      <c r="L17" s="104">
        <f>SUM(H17:K17)</f>
        <v>145.30000000000001</v>
      </c>
      <c r="M17" s="117" t="s">
        <v>64</v>
      </c>
    </row>
    <row r="18" spans="1:13" ht="51">
      <c r="A18" s="102">
        <v>11</v>
      </c>
      <c r="B18" s="143" t="s">
        <v>122</v>
      </c>
      <c r="C18" s="35" t="s">
        <v>26</v>
      </c>
      <c r="D18" s="88"/>
      <c r="E18" s="88"/>
      <c r="F18" s="88"/>
      <c r="G18" s="88"/>
      <c r="H18" s="16">
        <v>41.8</v>
      </c>
      <c r="I18" s="16">
        <v>34.5</v>
      </c>
      <c r="J18" s="120">
        <v>34.5</v>
      </c>
      <c r="K18" s="16">
        <v>34.5</v>
      </c>
      <c r="L18" s="16">
        <f>SUM(H18:K18)</f>
        <v>145.30000000000001</v>
      </c>
      <c r="M18" s="158"/>
    </row>
    <row r="19" spans="1:13" ht="15" customHeight="1">
      <c r="A19" s="192">
        <v>12</v>
      </c>
      <c r="B19" s="192" t="s">
        <v>78</v>
      </c>
      <c r="C19" s="190"/>
      <c r="D19" s="202"/>
      <c r="E19" s="202"/>
      <c r="F19" s="202"/>
      <c r="G19" s="202"/>
      <c r="H19" s="188">
        <v>213.1</v>
      </c>
      <c r="I19" s="188">
        <v>819.5</v>
      </c>
      <c r="J19" s="188">
        <v>187.4</v>
      </c>
      <c r="K19" s="188">
        <v>187.4</v>
      </c>
      <c r="L19" s="188">
        <f>K19+J19+I19+H19</f>
        <v>1407.3999999999999</v>
      </c>
      <c r="M19" s="190"/>
    </row>
    <row r="20" spans="1:13">
      <c r="A20" s="193"/>
      <c r="B20" s="193"/>
      <c r="C20" s="191"/>
      <c r="D20" s="203"/>
      <c r="E20" s="203"/>
      <c r="F20" s="203"/>
      <c r="G20" s="203"/>
      <c r="H20" s="189"/>
      <c r="I20" s="189"/>
      <c r="J20" s="189"/>
      <c r="K20" s="189"/>
      <c r="L20" s="189"/>
      <c r="M20" s="191"/>
    </row>
    <row r="21" spans="1:13">
      <c r="A21" s="44"/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4"/>
    </row>
    <row r="22" spans="1:13">
      <c r="A22" s="44"/>
      <c r="B22" s="43"/>
      <c r="C22" s="45"/>
      <c r="D22" s="46"/>
      <c r="E22" s="42"/>
      <c r="F22" s="42"/>
      <c r="G22" s="42"/>
      <c r="H22" s="30"/>
      <c r="I22" s="30"/>
      <c r="J22" s="30"/>
      <c r="K22" s="30"/>
      <c r="L22" s="30"/>
      <c r="M22" s="47"/>
    </row>
    <row r="23" spans="1:13">
      <c r="A23" s="44"/>
      <c r="B23" s="43"/>
      <c r="C23" s="45"/>
      <c r="D23" s="46"/>
      <c r="E23" s="42"/>
      <c r="F23" s="42"/>
      <c r="G23" s="42"/>
      <c r="H23" s="30"/>
      <c r="I23" s="30"/>
      <c r="J23" s="30"/>
      <c r="K23" s="30"/>
      <c r="L23" s="30"/>
      <c r="M23" s="47"/>
    </row>
    <row r="24" spans="1:13">
      <c r="A24" s="44"/>
      <c r="B24" s="43"/>
      <c r="C24" s="45"/>
      <c r="D24" s="46"/>
      <c r="E24" s="42"/>
      <c r="F24" s="42"/>
      <c r="G24" s="42"/>
      <c r="H24" s="30"/>
      <c r="I24" s="30"/>
      <c r="J24" s="30"/>
      <c r="K24" s="30"/>
      <c r="L24" s="30"/>
      <c r="M24" s="47"/>
    </row>
    <row r="25" spans="1:13">
      <c r="A25" s="44"/>
      <c r="B25" s="43"/>
      <c r="C25" s="45"/>
      <c r="D25" s="46"/>
      <c r="E25" s="42"/>
      <c r="F25" s="42"/>
      <c r="G25" s="42"/>
      <c r="H25" s="30"/>
      <c r="I25" s="30"/>
      <c r="J25" s="30"/>
      <c r="K25" s="30"/>
      <c r="L25" s="30"/>
      <c r="M25" s="47"/>
    </row>
    <row r="26" spans="1:13">
      <c r="B26" s="43"/>
      <c r="C26" s="45"/>
      <c r="D26" s="46"/>
      <c r="E26" s="42"/>
      <c r="F26" s="42"/>
      <c r="G26" s="42"/>
      <c r="H26" s="30"/>
      <c r="I26" s="30"/>
      <c r="J26" s="30"/>
      <c r="K26" s="30"/>
      <c r="L26" s="30"/>
      <c r="M26" s="47"/>
    </row>
    <row r="27" spans="1:13">
      <c r="A27" s="44"/>
      <c r="B27" s="43"/>
      <c r="C27" s="45"/>
      <c r="D27" s="46"/>
      <c r="E27" s="42"/>
      <c r="F27" s="42"/>
      <c r="G27" s="42"/>
      <c r="H27" s="30"/>
      <c r="I27" s="30"/>
      <c r="J27" s="30"/>
      <c r="K27" s="30"/>
      <c r="L27" s="30"/>
      <c r="M27" s="47"/>
    </row>
    <row r="28" spans="1:13">
      <c r="A28" s="44"/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</row>
    <row r="29" spans="1:13">
      <c r="A29" s="44"/>
      <c r="B29" s="43"/>
      <c r="C29" s="45"/>
      <c r="D29" s="46"/>
      <c r="E29" s="42"/>
      <c r="F29" s="42"/>
      <c r="G29" s="42"/>
      <c r="H29" s="30"/>
      <c r="I29" s="30"/>
      <c r="J29" s="30"/>
      <c r="K29" s="30"/>
      <c r="L29" s="30"/>
      <c r="M29" s="47"/>
    </row>
    <row r="30" spans="1:13">
      <c r="A30" s="44"/>
      <c r="B30" s="43"/>
      <c r="C30" s="45"/>
      <c r="D30" s="46"/>
      <c r="E30" s="42"/>
      <c r="F30" s="42"/>
      <c r="G30" s="42"/>
      <c r="H30" s="30"/>
      <c r="I30" s="30"/>
      <c r="J30" s="30"/>
      <c r="K30" s="30"/>
      <c r="L30" s="30"/>
      <c r="M30" s="47"/>
    </row>
  </sheetData>
  <mergeCells count="34">
    <mergeCell ref="B19:B20"/>
    <mergeCell ref="C19:C20"/>
    <mergeCell ref="D19:D20"/>
    <mergeCell ref="E19:E20"/>
    <mergeCell ref="F19:F20"/>
    <mergeCell ref="G19:G20"/>
    <mergeCell ref="H19:H20"/>
    <mergeCell ref="I19:I20"/>
    <mergeCell ref="J19:J20"/>
    <mergeCell ref="K19:K20"/>
    <mergeCell ref="L19:L20"/>
    <mergeCell ref="M19:M20"/>
    <mergeCell ref="A19:A20"/>
    <mergeCell ref="A1:M1"/>
    <mergeCell ref="H7:H8"/>
    <mergeCell ref="I7:I8"/>
    <mergeCell ref="K7:K8"/>
    <mergeCell ref="L7:L8"/>
    <mergeCell ref="M7:M8"/>
    <mergeCell ref="C3:C5"/>
    <mergeCell ref="D3:G4"/>
    <mergeCell ref="H3:L3"/>
    <mergeCell ref="H4:L4"/>
    <mergeCell ref="M3:M5"/>
    <mergeCell ref="A3:A5"/>
    <mergeCell ref="B3:B5"/>
    <mergeCell ref="J7:J8"/>
    <mergeCell ref="G7:G8"/>
    <mergeCell ref="A7:A8"/>
    <mergeCell ref="C7:C8"/>
    <mergeCell ref="D7:D8"/>
    <mergeCell ref="E7:E8"/>
    <mergeCell ref="F7:F8"/>
    <mergeCell ref="B7:B8"/>
  </mergeCells>
  <pageMargins left="0.7" right="0.7" top="0.75" bottom="0.75" header="0.3" footer="0.3"/>
  <pageSetup paperSize="9" scale="5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92D050"/>
  </sheetPr>
  <dimension ref="A1:O20"/>
  <sheetViews>
    <sheetView zoomScale="84" zoomScaleNormal="84" workbookViewId="0">
      <selection activeCell="F11" sqref="F11"/>
    </sheetView>
  </sheetViews>
  <sheetFormatPr defaultRowHeight="12.75"/>
  <cols>
    <col min="1" max="1" width="1.85546875" style="30" customWidth="1"/>
    <col min="2" max="2" width="41" style="30" customWidth="1"/>
    <col min="3" max="3" width="13.85546875" style="30" customWidth="1"/>
    <col min="4" max="4" width="7.85546875" style="30" customWidth="1"/>
    <col min="5" max="5" width="8.28515625" style="30" customWidth="1"/>
    <col min="6" max="6" width="9.140625" style="30"/>
    <col min="7" max="7" width="10" style="30" customWidth="1"/>
    <col min="8" max="8" width="9.140625" style="30"/>
    <col min="9" max="9" width="9.42578125" style="30" bestFit="1" customWidth="1"/>
    <col min="10" max="12" width="9.140625" style="30"/>
    <col min="13" max="15" width="24" style="30" customWidth="1"/>
    <col min="16" max="16384" width="9.140625" style="30"/>
  </cols>
  <sheetData>
    <row r="1" spans="2:15" ht="24" customHeight="1">
      <c r="B1" s="204" t="s">
        <v>65</v>
      </c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40"/>
      <c r="O1" s="40"/>
    </row>
    <row r="2" spans="2:15" ht="15.75">
      <c r="B2" s="178" t="s">
        <v>68</v>
      </c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</row>
    <row r="3" spans="2:15">
      <c r="B3" s="201" t="s">
        <v>17</v>
      </c>
      <c r="C3" s="201" t="s">
        <v>33</v>
      </c>
      <c r="D3" s="201" t="s">
        <v>34</v>
      </c>
      <c r="E3" s="201"/>
      <c r="F3" s="201"/>
      <c r="G3" s="201"/>
      <c r="H3" s="201" t="s">
        <v>35</v>
      </c>
      <c r="I3" s="201"/>
      <c r="J3" s="201"/>
      <c r="K3" s="201"/>
      <c r="L3" s="201"/>
      <c r="M3" s="201" t="s">
        <v>37</v>
      </c>
      <c r="N3" s="48"/>
      <c r="O3" s="48"/>
    </row>
    <row r="4" spans="2:15" ht="26.25" customHeight="1">
      <c r="B4" s="201"/>
      <c r="C4" s="201"/>
      <c r="D4" s="201"/>
      <c r="E4" s="201"/>
      <c r="F4" s="201"/>
      <c r="G4" s="201"/>
      <c r="H4" s="201" t="s">
        <v>36</v>
      </c>
      <c r="I4" s="201"/>
      <c r="J4" s="201"/>
      <c r="K4" s="201"/>
      <c r="L4" s="201"/>
      <c r="M4" s="201"/>
      <c r="N4" s="48"/>
      <c r="O4" s="48"/>
    </row>
    <row r="5" spans="2:15" ht="29.25" customHeight="1">
      <c r="B5" s="201"/>
      <c r="C5" s="201"/>
      <c r="D5" s="19" t="s">
        <v>20</v>
      </c>
      <c r="E5" s="19" t="s">
        <v>38</v>
      </c>
      <c r="F5" s="19" t="s">
        <v>21</v>
      </c>
      <c r="G5" s="19" t="s">
        <v>22</v>
      </c>
      <c r="H5" s="111" t="s">
        <v>39</v>
      </c>
      <c r="I5" s="111" t="s">
        <v>40</v>
      </c>
      <c r="J5" s="111" t="s">
        <v>76</v>
      </c>
      <c r="K5" s="111" t="s">
        <v>79</v>
      </c>
      <c r="L5" s="19" t="s">
        <v>23</v>
      </c>
      <c r="M5" s="201"/>
      <c r="N5" s="48"/>
      <c r="O5" s="48"/>
    </row>
    <row r="6" spans="2:15" ht="45" customHeight="1">
      <c r="B6" s="36" t="s">
        <v>47</v>
      </c>
      <c r="C6" s="19"/>
      <c r="D6" s="89" t="s">
        <v>30</v>
      </c>
      <c r="E6" s="90" t="s">
        <v>72</v>
      </c>
      <c r="F6" s="90" t="s">
        <v>75</v>
      </c>
      <c r="G6" s="87"/>
      <c r="H6" s="6">
        <f>SUM(H8+H9+H14+H15+H16+H17+H18)</f>
        <v>17508.400000000001</v>
      </c>
      <c r="I6" s="128">
        <f>SUM(I8+I9+I14+I15+I16+I17+I18+I19+I10)</f>
        <v>17522.799999999996</v>
      </c>
      <c r="J6" s="6">
        <f>SUM(J8+J9+J14+J15+J16+J17+J18+J19)</f>
        <v>17388.899999999998</v>
      </c>
      <c r="K6" s="6">
        <f>SUM(K8+K9+K14+K15+K16+K17+K18)</f>
        <v>17388.899999999998</v>
      </c>
      <c r="L6" s="91">
        <f>SUM(H6:K6)</f>
        <v>69808.999999999985</v>
      </c>
      <c r="M6" s="19"/>
      <c r="N6" s="48"/>
      <c r="O6" s="48"/>
    </row>
    <row r="7" spans="2:15" ht="69" customHeight="1">
      <c r="B7" s="36" t="s">
        <v>66</v>
      </c>
      <c r="C7" s="27" t="s">
        <v>26</v>
      </c>
      <c r="D7" s="88"/>
      <c r="E7" s="88"/>
      <c r="F7" s="88"/>
      <c r="G7" s="88"/>
      <c r="H7" s="6"/>
      <c r="I7" s="6"/>
      <c r="J7" s="6"/>
      <c r="K7" s="6"/>
      <c r="L7" s="7"/>
      <c r="M7" s="28" t="s">
        <v>67</v>
      </c>
      <c r="N7" s="49"/>
      <c r="O7" s="49"/>
    </row>
    <row r="8" spans="2:15" ht="69" customHeight="1">
      <c r="B8" s="115" t="s">
        <v>96</v>
      </c>
      <c r="C8" s="114"/>
      <c r="D8" s="113"/>
      <c r="E8" s="113"/>
      <c r="F8" s="113"/>
      <c r="G8" s="113"/>
      <c r="H8" s="6">
        <v>0.3</v>
      </c>
      <c r="I8" s="128">
        <v>0</v>
      </c>
      <c r="J8" s="6">
        <v>0</v>
      </c>
      <c r="K8" s="6">
        <v>0</v>
      </c>
      <c r="L8" s="7">
        <v>0.3</v>
      </c>
      <c r="M8" s="116"/>
      <c r="N8" s="49"/>
      <c r="O8" s="49"/>
    </row>
    <row r="9" spans="2:15" ht="69.75" customHeight="1">
      <c r="B9" s="115" t="s">
        <v>97</v>
      </c>
      <c r="C9" s="114"/>
      <c r="D9" s="113"/>
      <c r="E9" s="113"/>
      <c r="F9" s="113"/>
      <c r="G9" s="113"/>
      <c r="H9" s="6">
        <v>23.3</v>
      </c>
      <c r="I9" s="128">
        <v>75.5</v>
      </c>
      <c r="J9" s="6">
        <v>0</v>
      </c>
      <c r="K9" s="6">
        <v>0</v>
      </c>
      <c r="L9" s="7">
        <f>SUM(H9+I9)</f>
        <v>98.8</v>
      </c>
      <c r="M9" s="116"/>
      <c r="N9" s="49"/>
      <c r="O9" s="49"/>
    </row>
    <row r="10" spans="2:15" ht="69.75" customHeight="1">
      <c r="B10" s="115" t="s">
        <v>104</v>
      </c>
      <c r="C10" s="140"/>
      <c r="D10" s="138" t="s">
        <v>30</v>
      </c>
      <c r="E10" s="138" t="s">
        <v>72</v>
      </c>
      <c r="F10" s="145" t="s">
        <v>103</v>
      </c>
      <c r="G10" s="145" t="s">
        <v>91</v>
      </c>
      <c r="H10" s="6">
        <v>0</v>
      </c>
      <c r="I10" s="128">
        <v>260.3</v>
      </c>
      <c r="J10" s="6">
        <v>0</v>
      </c>
      <c r="K10" s="6">
        <v>0</v>
      </c>
      <c r="L10" s="7">
        <v>260.3</v>
      </c>
      <c r="M10" s="116"/>
      <c r="N10" s="49"/>
      <c r="O10" s="49"/>
    </row>
    <row r="11" spans="2:15" ht="39.75" customHeight="1">
      <c r="B11" s="115" t="s">
        <v>105</v>
      </c>
      <c r="C11" s="115" t="s">
        <v>26</v>
      </c>
      <c r="D11" s="90" t="s">
        <v>30</v>
      </c>
      <c r="E11" s="90" t="s">
        <v>72</v>
      </c>
      <c r="F11" s="90" t="s">
        <v>75</v>
      </c>
      <c r="G11" s="87"/>
      <c r="H11" s="6">
        <v>17451.8</v>
      </c>
      <c r="I11" s="128">
        <f>SUM(I13+I16+I17)</f>
        <v>17186.699999999997</v>
      </c>
      <c r="J11" s="130">
        <v>17388.900000000001</v>
      </c>
      <c r="K11" s="6">
        <v>17388.900000000001</v>
      </c>
      <c r="L11" s="6">
        <f>H11+I11+J11+K11</f>
        <v>69416.3</v>
      </c>
      <c r="M11" s="205"/>
      <c r="N11" s="43"/>
      <c r="O11" s="43"/>
    </row>
    <row r="12" spans="2:15" ht="27.75" hidden="1" customHeight="1">
      <c r="B12" s="71"/>
      <c r="C12" s="71"/>
      <c r="D12" s="29"/>
      <c r="E12" s="88"/>
      <c r="F12" s="88"/>
      <c r="G12" s="88"/>
      <c r="H12" s="6"/>
      <c r="I12" s="6"/>
      <c r="J12" s="130"/>
      <c r="K12" s="6"/>
      <c r="L12" s="6">
        <f t="shared" ref="L12:L20" si="0">SUM(H12:K12)</f>
        <v>0</v>
      </c>
      <c r="M12" s="206"/>
      <c r="N12" s="43"/>
      <c r="O12" s="43"/>
    </row>
    <row r="13" spans="2:15" ht="27.75" customHeight="1">
      <c r="B13" s="134" t="s">
        <v>106</v>
      </c>
      <c r="C13" s="134" t="s">
        <v>26</v>
      </c>
      <c r="D13" s="29" t="s">
        <v>30</v>
      </c>
      <c r="E13" s="133" t="s">
        <v>72</v>
      </c>
      <c r="F13" s="133" t="s">
        <v>98</v>
      </c>
      <c r="G13" s="133" t="s">
        <v>99</v>
      </c>
      <c r="H13" s="6">
        <v>15111.7</v>
      </c>
      <c r="I13" s="6">
        <f>SUM(I14+I15)</f>
        <v>14884.699999999999</v>
      </c>
      <c r="J13" s="130">
        <f>SUM(J14+J15)</f>
        <v>15156.6</v>
      </c>
      <c r="K13" s="6">
        <v>15156.6</v>
      </c>
      <c r="L13" s="6">
        <f>SUM(H13+I13+J13+K13)</f>
        <v>60309.599999999999</v>
      </c>
      <c r="M13" s="135"/>
      <c r="N13" s="43"/>
      <c r="O13" s="43"/>
    </row>
    <row r="14" spans="2:15" ht="43.5" customHeight="1">
      <c r="B14" s="115" t="s">
        <v>107</v>
      </c>
      <c r="C14" s="70"/>
      <c r="D14" s="29"/>
      <c r="E14" s="90"/>
      <c r="F14" s="90"/>
      <c r="G14" s="106"/>
      <c r="H14" s="6">
        <v>15032.2</v>
      </c>
      <c r="I14" s="6">
        <v>14791.3</v>
      </c>
      <c r="J14" s="130">
        <v>15093.2</v>
      </c>
      <c r="K14" s="6">
        <v>15093.2</v>
      </c>
      <c r="L14" s="6">
        <f t="shared" si="0"/>
        <v>60009.899999999994</v>
      </c>
      <c r="M14" s="129"/>
      <c r="N14" s="45"/>
      <c r="O14" s="45"/>
    </row>
    <row r="15" spans="2:15" ht="45" customHeight="1">
      <c r="B15" s="115" t="s">
        <v>108</v>
      </c>
      <c r="C15" s="70"/>
      <c r="D15" s="77"/>
      <c r="E15" s="63"/>
      <c r="F15" s="55"/>
      <c r="G15" s="82"/>
      <c r="H15" s="105">
        <v>79.5</v>
      </c>
      <c r="I15" s="6">
        <v>93.4</v>
      </c>
      <c r="J15" s="130">
        <v>63.4</v>
      </c>
      <c r="K15" s="6">
        <v>63.4</v>
      </c>
      <c r="L15" s="6">
        <f t="shared" si="0"/>
        <v>299.7</v>
      </c>
      <c r="M15" s="129"/>
    </row>
    <row r="16" spans="2:15" ht="45" customHeight="1">
      <c r="B16" s="115" t="s">
        <v>109</v>
      </c>
      <c r="C16" s="70" t="s">
        <v>26</v>
      </c>
      <c r="D16" s="29" t="s">
        <v>30</v>
      </c>
      <c r="E16" s="90" t="s">
        <v>72</v>
      </c>
      <c r="F16" s="133" t="s">
        <v>98</v>
      </c>
      <c r="G16" s="82" t="s">
        <v>91</v>
      </c>
      <c r="H16" s="105">
        <v>2339.3000000000002</v>
      </c>
      <c r="I16" s="6">
        <v>2301.1999999999998</v>
      </c>
      <c r="J16" s="130">
        <v>2231.5</v>
      </c>
      <c r="K16" s="6">
        <v>2231.5</v>
      </c>
      <c r="L16" s="6">
        <f>SUM(H16+I16+J16+K16)</f>
        <v>9103.5</v>
      </c>
      <c r="M16" s="129"/>
    </row>
    <row r="17" spans="1:13" ht="45" customHeight="1">
      <c r="B17" s="115" t="s">
        <v>110</v>
      </c>
      <c r="C17" s="115" t="s">
        <v>26</v>
      </c>
      <c r="D17" s="29" t="s">
        <v>30</v>
      </c>
      <c r="E17" s="90" t="s">
        <v>72</v>
      </c>
      <c r="F17" s="133" t="s">
        <v>98</v>
      </c>
      <c r="G17" s="82" t="s">
        <v>100</v>
      </c>
      <c r="H17" s="105">
        <v>0.8</v>
      </c>
      <c r="I17" s="6">
        <v>0.8</v>
      </c>
      <c r="J17" s="130">
        <v>0.8</v>
      </c>
      <c r="K17" s="6">
        <v>0.8</v>
      </c>
      <c r="L17" s="6">
        <f t="shared" si="0"/>
        <v>3.2</v>
      </c>
      <c r="M17" s="129"/>
    </row>
    <row r="18" spans="1:13" ht="69.75" customHeight="1">
      <c r="B18" s="115" t="s">
        <v>111</v>
      </c>
      <c r="C18" s="115" t="s">
        <v>26</v>
      </c>
      <c r="D18" s="29" t="s">
        <v>30</v>
      </c>
      <c r="E18" s="90" t="s">
        <v>72</v>
      </c>
      <c r="F18" s="133" t="s">
        <v>101</v>
      </c>
      <c r="G18" s="82" t="s">
        <v>99</v>
      </c>
      <c r="H18" s="105">
        <v>33</v>
      </c>
      <c r="I18" s="6">
        <v>0</v>
      </c>
      <c r="J18" s="130">
        <v>0</v>
      </c>
      <c r="K18" s="6">
        <v>0</v>
      </c>
      <c r="L18" s="6">
        <f t="shared" si="0"/>
        <v>33</v>
      </c>
      <c r="M18" s="129"/>
    </row>
    <row r="19" spans="1:13" ht="69.75" customHeight="1">
      <c r="B19" s="115" t="s">
        <v>112</v>
      </c>
      <c r="C19" s="115" t="s">
        <v>26</v>
      </c>
      <c r="D19" s="29" t="s">
        <v>30</v>
      </c>
      <c r="E19" s="133" t="s">
        <v>72</v>
      </c>
      <c r="F19" s="133" t="s">
        <v>102</v>
      </c>
      <c r="G19" s="82" t="s">
        <v>91</v>
      </c>
      <c r="H19" s="105">
        <v>0</v>
      </c>
      <c r="I19" s="6">
        <v>0.3</v>
      </c>
      <c r="J19" s="130">
        <v>0</v>
      </c>
      <c r="K19" s="6">
        <v>0</v>
      </c>
      <c r="L19" s="6">
        <f t="shared" si="0"/>
        <v>0.3</v>
      </c>
      <c r="M19" s="129"/>
    </row>
    <row r="20" spans="1:13" ht="45" customHeight="1">
      <c r="A20" s="97"/>
      <c r="B20" s="98" t="s">
        <v>78</v>
      </c>
      <c r="C20" s="98"/>
      <c r="D20" s="56"/>
      <c r="E20" s="99"/>
      <c r="F20" s="99"/>
      <c r="G20" s="56"/>
      <c r="H20" s="53">
        <v>17508.400000000001</v>
      </c>
      <c r="I20" s="53">
        <f>I6</f>
        <v>17522.799999999996</v>
      </c>
      <c r="J20" s="53">
        <v>17388.900000000001</v>
      </c>
      <c r="K20" s="53">
        <v>17388.900000000001</v>
      </c>
      <c r="L20" s="53">
        <f t="shared" si="0"/>
        <v>69809</v>
      </c>
      <c r="M20" s="100"/>
    </row>
  </sheetData>
  <mergeCells count="9">
    <mergeCell ref="B2:M2"/>
    <mergeCell ref="B1:M1"/>
    <mergeCell ref="M3:M5"/>
    <mergeCell ref="M11:M12"/>
    <mergeCell ref="B3:B5"/>
    <mergeCell ref="C3:C5"/>
    <mergeCell ref="D3:G4"/>
    <mergeCell ref="H3:L3"/>
    <mergeCell ref="H4:L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ПРИЛ.1</vt:lpstr>
      <vt:lpstr>ПРИЛ. 2</vt:lpstr>
      <vt:lpstr>ПП1</vt:lpstr>
      <vt:lpstr>ПП2</vt:lpstr>
      <vt:lpstr>ПП3</vt:lpstr>
      <vt:lpstr>ПП1!Область_печати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1</cp:lastModifiedBy>
  <cp:lastPrinted>2016-05-04T04:00:12Z</cp:lastPrinted>
  <dcterms:created xsi:type="dcterms:W3CDTF">2013-10-08T06:49:15Z</dcterms:created>
  <dcterms:modified xsi:type="dcterms:W3CDTF">2016-12-06T04:03:46Z</dcterms:modified>
</cp:coreProperties>
</file>