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610" yWindow="-180" windowWidth="15480" windowHeight="11640" activeTab="5"/>
  </bookViews>
  <sheets>
    <sheet name="Прил.1" sheetId="6" r:id="rId1"/>
    <sheet name="Прил.2" sheetId="7" r:id="rId2"/>
    <sheet name="Прил.3" sheetId="5" r:id="rId3"/>
    <sheet name="ПП1" sheetId="1" r:id="rId4"/>
    <sheet name="ПП2" sheetId="2" r:id="rId5"/>
    <sheet name="ПП3" sheetId="3" r:id="rId6"/>
    <sheet name="ПП4" sheetId="4" r:id="rId7"/>
  </sheets>
  <calcPr calcId="125725"/>
</workbook>
</file>

<file path=xl/calcChain.xml><?xml version="1.0" encoding="utf-8"?>
<calcChain xmlns="http://schemas.openxmlformats.org/spreadsheetml/2006/main">
  <c r="H8" i="3"/>
  <c r="K8" s="1"/>
  <c r="H38" i="1" l="1"/>
  <c r="H36"/>
  <c r="H35" s="1"/>
  <c r="K11" i="3"/>
  <c r="E29" i="7"/>
  <c r="K10" i="2" l="1"/>
  <c r="K9"/>
  <c r="H13" i="6"/>
  <c r="H21" i="7"/>
  <c r="H20"/>
  <c r="K45" i="1"/>
  <c r="G21" l="1"/>
  <c r="J21"/>
  <c r="I21"/>
  <c r="K36"/>
  <c r="K12"/>
  <c r="H22"/>
  <c r="H14"/>
  <c r="K14" s="1"/>
  <c r="K11" i="4"/>
  <c r="K12"/>
  <c r="K13"/>
  <c r="K14"/>
  <c r="K10"/>
  <c r="H9"/>
  <c r="H15" s="1"/>
  <c r="I9"/>
  <c r="I8" s="1"/>
  <c r="F50" i="7" s="1"/>
  <c r="F12" s="1"/>
  <c r="J9" i="4"/>
  <c r="G9"/>
  <c r="G8" s="1"/>
  <c r="J8"/>
  <c r="H13" i="3"/>
  <c r="I13"/>
  <c r="I6" s="1"/>
  <c r="J13"/>
  <c r="H7"/>
  <c r="I7"/>
  <c r="J7"/>
  <c r="J6" s="1"/>
  <c r="G7"/>
  <c r="K9"/>
  <c r="K10"/>
  <c r="K12"/>
  <c r="K14"/>
  <c r="K15"/>
  <c r="K16"/>
  <c r="K17"/>
  <c r="K18"/>
  <c r="K7" i="2"/>
  <c r="K8"/>
  <c r="K11"/>
  <c r="K12"/>
  <c r="K13"/>
  <c r="K15"/>
  <c r="K16"/>
  <c r="K17"/>
  <c r="K18"/>
  <c r="K19"/>
  <c r="K20"/>
  <c r="K21"/>
  <c r="K23"/>
  <c r="H6"/>
  <c r="I6"/>
  <c r="J6"/>
  <c r="G6"/>
  <c r="J35" i="1"/>
  <c r="G35"/>
  <c r="K22"/>
  <c r="K10"/>
  <c r="K11"/>
  <c r="K13"/>
  <c r="K15"/>
  <c r="K16"/>
  <c r="K17"/>
  <c r="K18"/>
  <c r="K19"/>
  <c r="K20"/>
  <c r="K23"/>
  <c r="K25"/>
  <c r="K26"/>
  <c r="K27"/>
  <c r="K28"/>
  <c r="K29"/>
  <c r="K30"/>
  <c r="K31"/>
  <c r="K33"/>
  <c r="K34"/>
  <c r="K37"/>
  <c r="K38"/>
  <c r="K39"/>
  <c r="K40"/>
  <c r="K41"/>
  <c r="K42"/>
  <c r="K43"/>
  <c r="E45" i="7"/>
  <c r="E36"/>
  <c r="F36"/>
  <c r="G36"/>
  <c r="D36"/>
  <c r="H29"/>
  <c r="H30"/>
  <c r="H32"/>
  <c r="H33"/>
  <c r="H28"/>
  <c r="F26"/>
  <c r="G26"/>
  <c r="D26"/>
  <c r="H22"/>
  <c r="H17" s="1"/>
  <c r="E17"/>
  <c r="F17"/>
  <c r="G17"/>
  <c r="D17"/>
  <c r="L8" i="6"/>
  <c r="L11"/>
  <c r="L15"/>
  <c r="L19"/>
  <c r="L22"/>
  <c r="H14" i="2"/>
  <c r="E31" i="7" s="1"/>
  <c r="H31" s="1"/>
  <c r="F9"/>
  <c r="H23" i="6"/>
  <c r="H21" s="1"/>
  <c r="I15" i="4"/>
  <c r="J23" i="6" s="1"/>
  <c r="J21" s="1"/>
  <c r="J15" i="4"/>
  <c r="K23" i="6" s="1"/>
  <c r="K21" s="1"/>
  <c r="G15" i="4"/>
  <c r="I17" i="6"/>
  <c r="J17"/>
  <c r="K17"/>
  <c r="H17"/>
  <c r="I13"/>
  <c r="J13"/>
  <c r="K13"/>
  <c r="E10" i="7"/>
  <c r="F13"/>
  <c r="G13"/>
  <c r="E13"/>
  <c r="D13"/>
  <c r="F11"/>
  <c r="G11"/>
  <c r="E11"/>
  <c r="D11"/>
  <c r="F10"/>
  <c r="G10"/>
  <c r="D10"/>
  <c r="G9"/>
  <c r="E9"/>
  <c r="D9"/>
  <c r="O24" i="5"/>
  <c r="P24"/>
  <c r="Q24"/>
  <c r="N24"/>
  <c r="L24"/>
  <c r="K24"/>
  <c r="O15"/>
  <c r="P15"/>
  <c r="Q15"/>
  <c r="N15"/>
  <c r="L15"/>
  <c r="K15"/>
  <c r="G50" i="7"/>
  <c r="G12" s="1"/>
  <c r="H41"/>
  <c r="H39"/>
  <c r="G13" i="3"/>
  <c r="K13" s="1"/>
  <c r="H19"/>
  <c r="H22" i="2"/>
  <c r="I16" i="6" s="1"/>
  <c r="I14" s="1"/>
  <c r="I14" i="2"/>
  <c r="I5" s="1"/>
  <c r="J14"/>
  <c r="J22" s="1"/>
  <c r="K16" i="6" s="1"/>
  <c r="K14" s="1"/>
  <c r="G14" i="2"/>
  <c r="I35" i="1"/>
  <c r="H32"/>
  <c r="I32"/>
  <c r="J32"/>
  <c r="G32"/>
  <c r="H24"/>
  <c r="I24"/>
  <c r="J24"/>
  <c r="G24"/>
  <c r="L17" i="6" l="1"/>
  <c r="K15" i="4"/>
  <c r="G6" i="3"/>
  <c r="G9" i="1"/>
  <c r="H12" i="6" s="1"/>
  <c r="H10" s="1"/>
  <c r="K21" i="1"/>
  <c r="G5" i="2"/>
  <c r="G8" i="1"/>
  <c r="H8" i="4"/>
  <c r="K8" s="1"/>
  <c r="G22" i="2"/>
  <c r="H16" i="6" s="1"/>
  <c r="H14" s="1"/>
  <c r="F7" i="7"/>
  <c r="J19" i="3"/>
  <c r="K20" i="6" s="1"/>
  <c r="K18" s="1"/>
  <c r="H5" i="2"/>
  <c r="K6"/>
  <c r="J9" i="1"/>
  <c r="J8" s="1"/>
  <c r="I19" i="3"/>
  <c r="J20" i="6" s="1"/>
  <c r="J18" s="1"/>
  <c r="I9" i="1"/>
  <c r="I8" s="1"/>
  <c r="H21"/>
  <c r="H9" s="1"/>
  <c r="H8" s="1"/>
  <c r="H11" i="7"/>
  <c r="H13"/>
  <c r="H10"/>
  <c r="G19" i="3"/>
  <c r="H20" i="6" s="1"/>
  <c r="H18" s="1"/>
  <c r="K7" i="3"/>
  <c r="H6"/>
  <c r="K6" s="1"/>
  <c r="K14" i="2"/>
  <c r="E26" i="7"/>
  <c r="L13" i="6"/>
  <c r="H9" i="7"/>
  <c r="H26"/>
  <c r="K32" i="1"/>
  <c r="K35"/>
  <c r="G44"/>
  <c r="K24"/>
  <c r="D50" i="7"/>
  <c r="D12" s="1"/>
  <c r="D7" s="1"/>
  <c r="G45"/>
  <c r="F45"/>
  <c r="K19" i="3"/>
  <c r="H36" i="7"/>
  <c r="I23" i="6"/>
  <c r="I21" s="1"/>
  <c r="L21" s="1"/>
  <c r="K9" i="4"/>
  <c r="I20" i="6"/>
  <c r="I18" s="1"/>
  <c r="J44" i="1"/>
  <c r="K12" i="6" s="1"/>
  <c r="K10" s="1"/>
  <c r="K9" s="1"/>
  <c r="J5" i="2"/>
  <c r="I22"/>
  <c r="J16" i="6" s="1"/>
  <c r="J14" s="1"/>
  <c r="G7" i="7"/>
  <c r="E12"/>
  <c r="H50" l="1"/>
  <c r="K5" i="2"/>
  <c r="K22"/>
  <c r="I44" i="1"/>
  <c r="J12" i="6" s="1"/>
  <c r="J10" s="1"/>
  <c r="J9" s="1"/>
  <c r="D45" i="7"/>
  <c r="H45" s="1"/>
  <c r="E7"/>
  <c r="H12"/>
  <c r="H7"/>
  <c r="J46" i="1"/>
  <c r="L23" i="6"/>
  <c r="L18"/>
  <c r="L20"/>
  <c r="L16"/>
  <c r="K7"/>
  <c r="G46" i="1"/>
  <c r="L14" i="6"/>
  <c r="I46" i="1" l="1"/>
  <c r="K8"/>
  <c r="K9"/>
  <c r="H44"/>
  <c r="H7" i="6"/>
  <c r="J7"/>
  <c r="K44" i="1" l="1"/>
  <c r="I12" i="6"/>
  <c r="I10" s="1"/>
  <c r="I9" s="1"/>
  <c r="H46" i="1"/>
  <c r="K46"/>
  <c r="H9" i="6"/>
  <c r="L12" l="1"/>
  <c r="L9" l="1"/>
  <c r="L10"/>
  <c r="I7"/>
  <c r="L7" s="1"/>
</calcChain>
</file>

<file path=xl/sharedStrings.xml><?xml version="1.0" encoding="utf-8"?>
<sst xmlns="http://schemas.openxmlformats.org/spreadsheetml/2006/main" count="500" uniqueCount="184">
  <si>
    <t>Наименование подпрограммы</t>
  </si>
  <si>
    <t>ГРБС</t>
  </si>
  <si>
    <t>Код бюджетной классификации</t>
  </si>
  <si>
    <t>Расходы (тыс.руб., годы</t>
  </si>
  <si>
    <t>Ожидаемый результат от реализации подпрограммного мероприятия (в натуральном выражении)</t>
  </si>
  <si>
    <t>РзПр</t>
  </si>
  <si>
    <t>ЦСР</t>
  </si>
  <si>
    <t>ВР</t>
  </si>
  <si>
    <t>текущий финансовый год</t>
  </si>
  <si>
    <t>очередной планового периода</t>
  </si>
  <si>
    <t>первый год планового периода</t>
  </si>
  <si>
    <t>второй год планового периода</t>
  </si>
  <si>
    <t>Итого на период</t>
  </si>
  <si>
    <t>Цель подпрограммы: Обеспечение доступа населения Енисейского района к культурным благам и участию в культурной жизни</t>
  </si>
  <si>
    <t>Задача подпрограммы 1: Формирование культурного самоопределения  жителей Енисейского района.</t>
  </si>
  <si>
    <t>ежегодный прирост численности участников культурно-досуговых мероприятий на 100 человек;</t>
  </si>
  <si>
    <t>ежегодный прирост числа участников клубных формирований на 100 человек;</t>
  </si>
  <si>
    <r>
      <t xml:space="preserve">общее количество отремонтированных памятников составит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6 ед. в год ;</t>
    </r>
  </si>
  <si>
    <t>районный праздник «Енисейская Уха»</t>
  </si>
  <si>
    <t>Администрация Енисейского района</t>
  </si>
  <si>
    <t xml:space="preserve">новогодние мероприятия для детей северных территорий </t>
  </si>
  <si>
    <t>военно-патриотический фестиваль «Виват Россия»</t>
  </si>
  <si>
    <t>Фестиваль детского творчества «Золотой звездопад»</t>
  </si>
  <si>
    <t>фестиваль детского творчества «Золотой звездопад» (для северных территорий)</t>
  </si>
  <si>
    <t>отчетный концерт коллективов художественной самодеятельности Енисейского района</t>
  </si>
  <si>
    <t>фестиваль «Песни любимых кинолент»</t>
  </si>
  <si>
    <t>фестиваль хоров «Енисейский ХОРоВОТ»</t>
  </si>
  <si>
    <t>Итого:</t>
  </si>
  <si>
    <t>90-летие Енисейского района «Из прошлого в будущее;</t>
  </si>
  <si>
    <r>
      <t>Задача подпрограммы 2:</t>
    </r>
    <r>
      <rPr>
        <sz val="14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Повышение эффективности работы учреждений культуры</t>
    </r>
  </si>
  <si>
    <t>число получателей денежных поощрений в конкурсе на присуждение денежного поощрения  лучшим творческим работникам, работникам учреждений культуры и образовательных учреждений в области культуры, талантливой молодежи в сфере культуры и искусства в номинации  «За личный вклад в сохранение и развитие культуры Красноярского края» составит  не менее одного человека в год.</t>
  </si>
  <si>
    <t>Задача подпрограммы 3: Создание условий для эффективного обеспечения доступа населения к культурным благам</t>
  </si>
  <si>
    <t>Обеспечение 100%-ного выполнения муниципального задания</t>
  </si>
  <si>
    <t>Расходы на обеспечение деятельности (оказание услуг) муниципальных организаций (учреждений)</t>
  </si>
  <si>
    <t>Внебюджетные источники</t>
  </si>
  <si>
    <t xml:space="preserve"> </t>
  </si>
  <si>
    <t>Сохранение культурного наследия: подготовка правоустанавливающих документов, установка, ремонт, реставрация памятников и обелисков, другие мероприятия</t>
  </si>
  <si>
    <r>
      <t>Расходы (тыс.руб.</t>
    </r>
    <r>
      <rPr>
        <sz val="10"/>
        <color rgb="FF000000"/>
        <rFont val="Times New Roman"/>
        <family val="1"/>
        <charset val="204"/>
      </rPr>
      <t xml:space="preserve">), </t>
    </r>
    <r>
      <rPr>
        <sz val="10"/>
        <color theme="1"/>
        <rFont val="Times New Roman"/>
        <family val="1"/>
        <charset val="204"/>
      </rPr>
      <t>годы</t>
    </r>
  </si>
  <si>
    <t>текущий финансовый 2014 год</t>
  </si>
  <si>
    <t>очередной год планового периода 2015 год</t>
  </si>
  <si>
    <t>первый год планового периода 2016 год</t>
  </si>
  <si>
    <t>второй год планового периода 2017 год</t>
  </si>
  <si>
    <t>Цель подпрограммы: Развитие и модернизация библиотечной системы Енисейского района</t>
  </si>
  <si>
    <t>Задача подпрограммы: Сохранение, формирование и эффективное  использование библиотечного фонда</t>
  </si>
  <si>
    <t>оснащение муниципальных музеев и библиотек Красноярского края программным обеспечением, в том числе для ведения электронного каталога</t>
  </si>
  <si>
    <t>Количество записей в электронном каталоге составит 7 тысяч</t>
  </si>
  <si>
    <t>софинансирование мероприятий, за счет местного бюджета, в части оснащение муниципальных музеев и библиотек Красноярского края программным обеспечением, в том числе для ведения электронного каталога</t>
  </si>
  <si>
    <t xml:space="preserve">Администрация Енисейского района </t>
  </si>
  <si>
    <t>Администрация Енисейского района края</t>
  </si>
  <si>
    <t>Увеличение библиотечного фонда составит 945 экземпляров книг</t>
  </si>
  <si>
    <t>софинансирование мероприятий,  за счет средств местного бюджета, в части комплектования фондов библиотек муниципальных образований Красноярского края</t>
  </si>
  <si>
    <t>Комплектование книжных фондов библиотек  и муниципальных образований и государственных библиотек городовМосквы и Санкт-Петербург</t>
  </si>
  <si>
    <t>софинансирование мероприятий,  за счет средств местного бюджета, в части комплектования книжных фондов библиотек  и муниципальных образований и государственных библиотек городов Москвы и Санкт-Петербург</t>
  </si>
  <si>
    <t>подключение общедоступных библиотек Енисейского района  к сети Интернет</t>
  </si>
  <si>
    <t xml:space="preserve">увеличение библиотек подключённых к сети  интернет составить  5 библиотек </t>
  </si>
  <si>
    <r>
      <t>Задача подпрограммы</t>
    </r>
    <r>
      <rPr>
        <b/>
        <sz val="10"/>
        <color theme="1"/>
        <rFont val="Times New Roman"/>
        <family val="1"/>
        <charset val="204"/>
      </rPr>
      <t>: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Создания условий для развития и модернизации библиотечной системы</t>
    </r>
  </si>
  <si>
    <r>
      <t xml:space="preserve"> </t>
    </r>
    <r>
      <rPr>
        <sz val="10"/>
        <color rgb="FF000000"/>
        <rFont val="Times New Roman"/>
        <family val="1"/>
        <charset val="204"/>
      </rPr>
      <t>Расходы на обеспечение деятельности (оказание услуг) муниципальных организаций (учреждений)</t>
    </r>
  </si>
  <si>
    <t xml:space="preserve">Обеспечение 100%-ного выполнения муниципального задания </t>
  </si>
  <si>
    <t>Комплектование книжных фондов библиотек муниципальных образований Красноярского края</t>
  </si>
  <si>
    <t>Средства бюджета поселений</t>
  </si>
  <si>
    <t>Наименование программы, подпрограммы</t>
  </si>
  <si>
    <t xml:space="preserve">ГРБС </t>
  </si>
  <si>
    <t>Расходы</t>
  </si>
  <si>
    <t>(тыс. руб.), годы</t>
  </si>
  <si>
    <t>Ожидаемый результат от реализации программного мероприятия (в натуральном выражении)</t>
  </si>
  <si>
    <t>Цель подпрограммы: обеспечение сохранности документов Архивного фонда Российской Федерации и других архивных документов,  хранящихся в муниципальном архиве района и их эффективное использование.</t>
  </si>
  <si>
    <r>
      <t>Задача подпрограммы:</t>
    </r>
    <r>
      <rPr>
        <sz val="10"/>
        <color rgb="FF000000"/>
        <rFont val="Times New Roman"/>
        <family val="1"/>
        <charset val="204"/>
      </rPr>
      <t>создание условий для обеспечения сохранности документов и их использовании</t>
    </r>
  </si>
  <si>
    <t>организация деятельности МКУ «Енисейский районный архив»», направленной на решение вопроса местного значения муниципального района по формированию и содержанию муниципального архива, включая хранение архивных фондов поселений</t>
  </si>
  <si>
    <t>Выполнение целевых показателей на 100%</t>
  </si>
  <si>
    <r>
      <t xml:space="preserve"> Задача подпрограммы.</t>
    </r>
    <r>
      <rPr>
        <sz val="10"/>
        <color rgb="FF000000"/>
        <rFont val="Times New Roman"/>
        <family val="1"/>
        <charset val="204"/>
      </rPr>
      <t>осуществление субвенций органами местного самоуправления государственных полномочий в области архивного дела в соответствии с Законом Красноярского края от 21.12.2010 № 11-5564 для обеспечения хранения и эффективного использования документов Архивного фонда</t>
    </r>
  </si>
  <si>
    <t>закупка товаров, работ и услуг для обеспечения сохранности архивных фондов находящихся на хранении</t>
  </si>
  <si>
    <t>приобретение веб-камер для муниципальных архивов в целях обеспечения их участия в мероприятиях в режиме on-lline</t>
  </si>
  <si>
    <t>Расходы (тыс.руб.), годы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</si>
  <si>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</si>
  <si>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r>
      <t xml:space="preserve">Задача подпрограммы: </t>
    </r>
    <r>
      <rPr>
        <sz val="10"/>
        <color theme="1"/>
        <rFont val="Times New Roman"/>
        <family val="1"/>
        <charset val="204"/>
      </rPr>
      <t>обеспечение условий для функционирования учреждения культуры</t>
    </r>
  </si>
  <si>
    <t>в том числе:</t>
  </si>
  <si>
    <t>руководство и управление МКУ «Комитет по культуре» в сфере установленных полномочий и функций органов местного самоуправления Енисейского района в сфере культуры</t>
  </si>
  <si>
    <t>Статус (муниципальная программа, подпрограмма)</t>
  </si>
  <si>
    <t>Наименование ГРБС</t>
  </si>
  <si>
    <t>Очередной планового периода</t>
  </si>
  <si>
    <t>Первый год планового периода</t>
  </si>
  <si>
    <t>Второй год планового периода</t>
  </si>
  <si>
    <t>Итого период</t>
  </si>
  <si>
    <t>Муниципальная программа</t>
  </si>
  <si>
    <t>Развитие культуры Енисейского района</t>
  </si>
  <si>
    <t>Всего расходные обязательства по программе</t>
  </si>
  <si>
    <t>Х</t>
  </si>
  <si>
    <t>В том числе по ГРБС</t>
  </si>
  <si>
    <t>Подпрограмма 1</t>
  </si>
  <si>
    <t>Содействие в организации досуга и развитие сферы услуг культуры</t>
  </si>
  <si>
    <t>Подпрограмма 2</t>
  </si>
  <si>
    <t>Развитие библиотечного дела</t>
  </si>
  <si>
    <t>Подпрограмма 3</t>
  </si>
  <si>
    <t>Развитие архивного дела</t>
  </si>
  <si>
    <t>Подпрограмма 4</t>
  </si>
  <si>
    <t>Текущий финансовый год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</si>
  <si>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</si>
  <si>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</si>
  <si>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</si>
  <si>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(тыс.руб.), годы</t>
  </si>
  <si>
    <t>Очередной финансовый год</t>
  </si>
  <si>
    <t>2014 год</t>
  </si>
  <si>
    <t>2015 год</t>
  </si>
  <si>
    <t>2016 год</t>
  </si>
  <si>
    <t>2017 год</t>
  </si>
  <si>
    <t>Всего:</t>
  </si>
  <si>
    <t>Федеральный бюджет</t>
  </si>
  <si>
    <t>Краевой бюджет</t>
  </si>
  <si>
    <t>Районный бюджет</t>
  </si>
  <si>
    <t>Бюджет поселений</t>
  </si>
  <si>
    <t>Юридические лица</t>
  </si>
  <si>
    <t>Основной исполнитель подпрограммы: МКУ «Комитет по культуре Енисейского района»</t>
  </si>
  <si>
    <t>ГРБС: Администрация Енисейского района</t>
  </si>
  <si>
    <t>Основной исполнитель подпрограммы: МБУК «Межпоселенческая библиотека» Енисейского района</t>
  </si>
  <si>
    <t>Основной исполнитель подпрограммы: МКУ «Енисейский районный архив»</t>
  </si>
  <si>
    <t>Обеспечение реализации муниципальной программы и прочие мероприятия</t>
  </si>
  <si>
    <t>Наименование услуги, показателя объема услуги (работы)</t>
  </si>
  <si>
    <t>Значение показателя объема услуги (работы)</t>
  </si>
  <si>
    <t>Расходы районного бюджета на оказание (выполнение) муниципальной услуги (работы), тыс. руб.</t>
  </si>
  <si>
    <t>отчетный финансовый 2012 год</t>
  </si>
  <si>
    <t>отчетный финансовый 2013 год</t>
  </si>
  <si>
    <t>Наименование услуги (работы) и ее содержание: Услуга по организации досуга населения</t>
  </si>
  <si>
    <t>Показатель объема услуги (работы): количество участников массовых мероприятий, человек</t>
  </si>
  <si>
    <t>Подпрограмма 1 «Содействие в организации досуга и развитие сферы услуг культуры»</t>
  </si>
  <si>
    <t>Обеспечение деятельности (оказание услуг) подведомственных учреждений</t>
  </si>
  <si>
    <t>Показатель объема услуги (работы): количество участников клубных формирований, человек</t>
  </si>
  <si>
    <t>Итого по подпрограмме 1: «Содействие в организации досуга и развитие сферы услуг культуры»</t>
  </si>
  <si>
    <t xml:space="preserve">Показатель объема услуги (работы): Объем библиотечного фонда, штук </t>
  </si>
  <si>
    <t>Подпрограмма 2: «Развитие библиотечного дела»</t>
  </si>
  <si>
    <t xml:space="preserve">Обеспечение деятельности (оказание услуг) подведомственных учреждений </t>
  </si>
  <si>
    <t>Наименование услуги (работы) и ее содержание: Информационно-методическое обеспечение библиотек</t>
  </si>
  <si>
    <t>Показатель объема услуги (работы): Количество оказанных консультаций, единиц</t>
  </si>
  <si>
    <t>Итого по подпрограмме 2 «Развитие библиотечного дела»</t>
  </si>
  <si>
    <r>
      <t>Наименование услуги (работы) и ее содержание:</t>
    </r>
    <r>
      <rPr>
        <sz val="14"/>
        <color theme="1"/>
        <rFont val="Times New Roman"/>
        <family val="1"/>
        <charset val="204"/>
      </rPr>
      <t xml:space="preserve"> Создание условий для реализации творческих способностей населения</t>
    </r>
  </si>
  <si>
    <r>
      <t xml:space="preserve">Наименование услуги и ее содержание: </t>
    </r>
    <r>
      <rPr>
        <sz val="14"/>
        <color theme="1"/>
        <rFont val="Times New Roman"/>
        <family val="1"/>
        <charset val="204"/>
      </rPr>
      <t>Формирование, учет и использование фондов библиотеки</t>
    </r>
  </si>
  <si>
    <r>
      <t xml:space="preserve">Обеспечение реализации муниципальной программы и прочие </t>
    </r>
    <r>
      <rPr>
        <sz val="10"/>
        <color rgb="FF000000"/>
        <rFont val="Times New Roman"/>
        <family val="1"/>
        <charset val="204"/>
      </rPr>
      <t>мероприятия</t>
    </r>
  </si>
  <si>
    <t>В том числе по ГРБС:</t>
  </si>
  <si>
    <t>«Ёлка главы района»</t>
  </si>
  <si>
    <t>Проведение семинаров и совещаний работников культуры</t>
  </si>
  <si>
    <t>Торжественное мероприятие «Юбилейный май»</t>
  </si>
  <si>
    <t>Культурно-массовые меоприятия социальной направленности для отдельных категорий граждан Енисейского района</t>
  </si>
  <si>
    <t>Иные межбюджетные трансферты на организацию и проведение торжественно-праздничных мероприятий, посвященных "Дню пожилого человек</t>
  </si>
  <si>
    <t xml:space="preserve">Иные межбюджетные трансферты на проведение культурно-досуговых мероприятий Декады инвалидов </t>
  </si>
  <si>
    <t xml:space="preserve">Проведение праздничных мероприятий для детей-инвалидов (организация конкурсов, представлений, вручение подарков) </t>
  </si>
  <si>
    <t>Иные межбюджетные трансферты на организацию и проведение торжественно-праздничных мероприятия по празднованию 9 Мая</t>
  </si>
  <si>
    <t xml:space="preserve">Иные межбюджетные трансферты на проведение мероприятия "День Памяти и Скорби" </t>
  </si>
  <si>
    <t>Новогодний прием главы</t>
  </si>
  <si>
    <t>024</t>
  </si>
  <si>
    <t>0801</t>
  </si>
  <si>
    <t>0818871</t>
  </si>
  <si>
    <t>244</t>
  </si>
  <si>
    <t>08118871</t>
  </si>
  <si>
    <t>0804</t>
  </si>
  <si>
    <t>0818874</t>
  </si>
  <si>
    <t>0818840</t>
  </si>
  <si>
    <t>0818110</t>
  </si>
  <si>
    <t>0818003</t>
  </si>
  <si>
    <t>0811021</t>
  </si>
  <si>
    <t>0811020</t>
  </si>
  <si>
    <t>0811022</t>
  </si>
  <si>
    <t>0811031</t>
  </si>
  <si>
    <t>0811023</t>
  </si>
  <si>
    <t>0827485</t>
  </si>
  <si>
    <t>0828485</t>
  </si>
  <si>
    <t>0827488</t>
  </si>
  <si>
    <t>0828488</t>
  </si>
  <si>
    <t>0825144</t>
  </si>
  <si>
    <t>0828144</t>
  </si>
  <si>
    <t>0825146</t>
  </si>
  <si>
    <t>0821020</t>
  </si>
  <si>
    <t>0828003</t>
  </si>
  <si>
    <t>0821021</t>
  </si>
  <si>
    <t>0821031</t>
  </si>
  <si>
    <t>0821023</t>
  </si>
  <si>
    <t>0113</t>
  </si>
  <si>
    <t>0838003</t>
  </si>
  <si>
    <t>0837519</t>
  </si>
  <si>
    <t>0837479</t>
  </si>
  <si>
    <t>0838479</t>
  </si>
  <si>
    <t>0848003</t>
  </si>
  <si>
    <t>районный праздник «Енисейская Уха» (исполнитель муниципальное образование Усть-Кемьский сельсовет)</t>
  </si>
  <si>
    <t>540</t>
  </si>
  <si>
    <t>0831021</t>
  </si>
  <si>
    <t>111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</si>
</sst>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3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4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 wrapText="1"/>
    </xf>
    <xf numFmtId="0" fontId="15" fillId="0" borderId="0" xfId="0" applyFont="1"/>
    <xf numFmtId="164" fontId="0" fillId="0" borderId="0" xfId="0" applyNumberFormat="1"/>
    <xf numFmtId="0" fontId="2" fillId="2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0" fillId="0" borderId="1" xfId="0" applyNumberFormat="1" applyBorder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2" fontId="3" fillId="3" borderId="1" xfId="0" applyNumberFormat="1" applyFont="1" applyFill="1" applyBorder="1" applyAlignment="1">
      <alignment horizontal="right" vertical="center" wrapText="1"/>
    </xf>
    <xf numFmtId="2" fontId="1" fillId="3" borderId="1" xfId="0" applyNumberFormat="1" applyFont="1" applyFill="1" applyBorder="1" applyAlignment="1">
      <alignment horizontal="right"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2" fontId="7" fillId="4" borderId="1" xfId="0" applyNumberFormat="1" applyFont="1" applyFill="1" applyBorder="1" applyAlignment="1">
      <alignment horizontal="right" vertical="center" wrapText="1"/>
    </xf>
    <xf numFmtId="164" fontId="14" fillId="0" borderId="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49" fontId="15" fillId="2" borderId="5" xfId="0" applyNumberFormat="1" applyFont="1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wrapText="1"/>
    </xf>
    <xf numFmtId="0" fontId="2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0" fontId="18" fillId="0" borderId="1" xfId="0" applyFont="1" applyBorder="1"/>
    <xf numFmtId="49" fontId="18" fillId="0" borderId="1" xfId="0" applyNumberFormat="1" applyFont="1" applyBorder="1" applyAlignment="1">
      <alignment vertical="center"/>
    </xf>
    <xf numFmtId="0" fontId="15" fillId="0" borderId="1" xfId="0" applyFont="1" applyBorder="1"/>
    <xf numFmtId="49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49" fontId="1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2" fontId="3" fillId="0" borderId="14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19" fillId="0" borderId="14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4" fillId="0" borderId="14" xfId="0" applyFont="1" applyBorder="1" applyAlignment="1">
      <alignment vertical="top" wrapText="1"/>
    </xf>
    <xf numFmtId="0" fontId="14" fillId="0" borderId="17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3" fillId="0" borderId="17" xfId="0" applyFont="1" applyBorder="1" applyAlignment="1">
      <alignment vertical="top" wrapText="1"/>
    </xf>
    <xf numFmtId="0" fontId="13" fillId="0" borderId="15" xfId="0" applyFont="1" applyBorder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3" fillId="0" borderId="14" xfId="0" applyFont="1" applyBorder="1" applyAlignment="1">
      <alignment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2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17" fillId="0" borderId="2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L23"/>
  <sheetViews>
    <sheetView topLeftCell="C7" workbookViewId="0">
      <selection activeCell="C18" sqref="C18"/>
    </sheetView>
  </sheetViews>
  <sheetFormatPr defaultRowHeight="15"/>
  <cols>
    <col min="1" max="1" width="17.140625" style="46" customWidth="1"/>
    <col min="2" max="2" width="22.85546875" style="46" customWidth="1"/>
    <col min="3" max="3" width="21.85546875" style="46" customWidth="1"/>
    <col min="4" max="11" width="9.140625" style="46"/>
    <col min="12" max="12" width="11.85546875" style="46" customWidth="1"/>
    <col min="13" max="16384" width="9.140625" style="46"/>
  </cols>
  <sheetData>
    <row r="4" spans="1:12" ht="42" customHeight="1">
      <c r="A4" s="137" t="s">
        <v>77</v>
      </c>
      <c r="B4" s="137" t="s">
        <v>60</v>
      </c>
      <c r="C4" s="137" t="s">
        <v>78</v>
      </c>
      <c r="D4" s="132" t="s">
        <v>2</v>
      </c>
      <c r="E4" s="133"/>
      <c r="F4" s="133"/>
      <c r="G4" s="134"/>
      <c r="H4" s="129" t="s">
        <v>72</v>
      </c>
      <c r="I4" s="130"/>
      <c r="J4" s="130"/>
      <c r="K4" s="130"/>
      <c r="L4" s="131"/>
    </row>
    <row r="5" spans="1:12" ht="42" customHeight="1">
      <c r="A5" s="138"/>
      <c r="B5" s="138"/>
      <c r="C5" s="138"/>
      <c r="D5" s="135" t="s">
        <v>1</v>
      </c>
      <c r="E5" s="135" t="s">
        <v>5</v>
      </c>
      <c r="F5" s="135" t="s">
        <v>6</v>
      </c>
      <c r="G5" s="135" t="s">
        <v>7</v>
      </c>
      <c r="H5" s="3" t="s">
        <v>95</v>
      </c>
      <c r="I5" s="3" t="s">
        <v>79</v>
      </c>
      <c r="J5" s="3" t="s">
        <v>80</v>
      </c>
      <c r="K5" s="3" t="s">
        <v>81</v>
      </c>
      <c r="L5" s="51" t="s">
        <v>82</v>
      </c>
    </row>
    <row r="6" spans="1:12" ht="23.25" customHeight="1">
      <c r="A6" s="139"/>
      <c r="B6" s="139"/>
      <c r="C6" s="139"/>
      <c r="D6" s="135"/>
      <c r="E6" s="136"/>
      <c r="F6" s="135"/>
      <c r="G6" s="135"/>
      <c r="H6" s="6">
        <v>2014</v>
      </c>
      <c r="I6" s="6">
        <v>2015</v>
      </c>
      <c r="J6" s="6">
        <v>2016</v>
      </c>
      <c r="K6" s="6">
        <v>2017</v>
      </c>
      <c r="L6" s="51"/>
    </row>
    <row r="7" spans="1:12" ht="38.25">
      <c r="A7" s="135" t="s">
        <v>83</v>
      </c>
      <c r="B7" s="135" t="s">
        <v>84</v>
      </c>
      <c r="C7" s="51" t="s">
        <v>85</v>
      </c>
      <c r="D7" s="42" t="s">
        <v>86</v>
      </c>
      <c r="E7" s="42" t="s">
        <v>86</v>
      </c>
      <c r="F7" s="42" t="s">
        <v>86</v>
      </c>
      <c r="G7" s="42" t="s">
        <v>86</v>
      </c>
      <c r="H7" s="52">
        <f>H10+H14+H18+H21</f>
        <v>30935.3</v>
      </c>
      <c r="I7" s="52">
        <f>I10+I14+I18+I21</f>
        <v>31564.500000000007</v>
      </c>
      <c r="J7" s="52">
        <f>J10+J14+J18+J21</f>
        <v>29758.7</v>
      </c>
      <c r="K7" s="52">
        <f>K10+K14+K18+K21</f>
        <v>29758.7</v>
      </c>
      <c r="L7" s="53">
        <f>SUM(H7:K7)</f>
        <v>122017.2</v>
      </c>
    </row>
    <row r="8" spans="1:12">
      <c r="A8" s="135"/>
      <c r="B8" s="135"/>
      <c r="C8" s="51" t="s">
        <v>87</v>
      </c>
      <c r="D8" s="51"/>
      <c r="E8" s="51"/>
      <c r="F8" s="51"/>
      <c r="G8" s="51"/>
      <c r="H8" s="54"/>
      <c r="I8" s="54"/>
      <c r="J8" s="54"/>
      <c r="K8" s="54"/>
      <c r="L8" s="53">
        <f t="shared" ref="L8:L23" si="0">SUM(H8:K8)</f>
        <v>0</v>
      </c>
    </row>
    <row r="9" spans="1:12" ht="25.5">
      <c r="A9" s="135"/>
      <c r="B9" s="135"/>
      <c r="C9" s="51" t="s">
        <v>19</v>
      </c>
      <c r="D9" s="4">
        <v>24</v>
      </c>
      <c r="E9" s="42" t="s">
        <v>86</v>
      </c>
      <c r="F9" s="42" t="s">
        <v>86</v>
      </c>
      <c r="G9" s="42" t="s">
        <v>86</v>
      </c>
      <c r="H9" s="52">
        <f>H10+H14+H18+H21</f>
        <v>30935.3</v>
      </c>
      <c r="I9" s="52">
        <f>I10+I14+I18+I21</f>
        <v>31564.500000000007</v>
      </c>
      <c r="J9" s="52">
        <f t="shared" ref="J9:K9" si="1">J10+J14+J18+J21</f>
        <v>29758.7</v>
      </c>
      <c r="K9" s="52">
        <f t="shared" si="1"/>
        <v>29758.7</v>
      </c>
      <c r="L9" s="53">
        <f t="shared" si="0"/>
        <v>122017.2</v>
      </c>
    </row>
    <row r="10" spans="1:12" ht="38.25">
      <c r="A10" s="140" t="s">
        <v>88</v>
      </c>
      <c r="B10" s="140" t="s">
        <v>89</v>
      </c>
      <c r="C10" s="51" t="s">
        <v>85</v>
      </c>
      <c r="D10" s="42" t="s">
        <v>86</v>
      </c>
      <c r="E10" s="42" t="s">
        <v>86</v>
      </c>
      <c r="F10" s="42" t="s">
        <v>86</v>
      </c>
      <c r="G10" s="42" t="s">
        <v>86</v>
      </c>
      <c r="H10" s="55">
        <f>H12+H13</f>
        <v>17588.2</v>
      </c>
      <c r="I10" s="55">
        <f>I12+I13</f>
        <v>18057.700000000004</v>
      </c>
      <c r="J10" s="55">
        <f t="shared" ref="J10:K10" si="2">J12+J13</f>
        <v>16875.899999999998</v>
      </c>
      <c r="K10" s="55">
        <f t="shared" si="2"/>
        <v>16875.899999999998</v>
      </c>
      <c r="L10" s="53">
        <f t="shared" si="0"/>
        <v>69397.7</v>
      </c>
    </row>
    <row r="11" spans="1:12">
      <c r="A11" s="140"/>
      <c r="B11" s="140"/>
      <c r="C11" s="51" t="s">
        <v>87</v>
      </c>
      <c r="D11" s="51"/>
      <c r="E11" s="51"/>
      <c r="F11" s="51"/>
      <c r="G11" s="51"/>
      <c r="H11" s="53"/>
      <c r="I11" s="53"/>
      <c r="J11" s="53"/>
      <c r="K11" s="54"/>
      <c r="L11" s="53">
        <f t="shared" si="0"/>
        <v>0</v>
      </c>
    </row>
    <row r="12" spans="1:12" ht="25.5">
      <c r="A12" s="140"/>
      <c r="B12" s="140"/>
      <c r="C12" s="51" t="s">
        <v>19</v>
      </c>
      <c r="D12" s="4">
        <v>24</v>
      </c>
      <c r="E12" s="42" t="s">
        <v>86</v>
      </c>
      <c r="F12" s="42" t="s">
        <v>86</v>
      </c>
      <c r="G12" s="42" t="s">
        <v>86</v>
      </c>
      <c r="H12" s="55">
        <f>ПП1!G9+ПП1!G33+ПП1!G35</f>
        <v>17183.2</v>
      </c>
      <c r="I12" s="55">
        <f>ПП1!H44</f>
        <v>17657.700000000004</v>
      </c>
      <c r="J12" s="55">
        <f>ПП1!I44</f>
        <v>16464.599999999999</v>
      </c>
      <c r="K12" s="55">
        <f>ПП1!J44</f>
        <v>16464.599999999999</v>
      </c>
      <c r="L12" s="53">
        <f t="shared" si="0"/>
        <v>67770.100000000006</v>
      </c>
    </row>
    <row r="13" spans="1:12" ht="25.5">
      <c r="A13" s="140"/>
      <c r="B13" s="140"/>
      <c r="C13" s="43" t="s">
        <v>34</v>
      </c>
      <c r="D13" s="42" t="s">
        <v>86</v>
      </c>
      <c r="E13" s="42" t="s">
        <v>86</v>
      </c>
      <c r="F13" s="42" t="s">
        <v>86</v>
      </c>
      <c r="G13" s="42" t="s">
        <v>86</v>
      </c>
      <c r="H13" s="55">
        <f>ПП1!G45+ПП1!G34</f>
        <v>405</v>
      </c>
      <c r="I13" s="55">
        <f>ПП1!H45</f>
        <v>400</v>
      </c>
      <c r="J13" s="55">
        <f>ПП1!I45</f>
        <v>411.3</v>
      </c>
      <c r="K13" s="55">
        <f>ПП1!J45</f>
        <v>411.3</v>
      </c>
      <c r="L13" s="53">
        <f t="shared" si="0"/>
        <v>1627.6</v>
      </c>
    </row>
    <row r="14" spans="1:12" ht="38.25">
      <c r="A14" s="141" t="s">
        <v>90</v>
      </c>
      <c r="B14" s="140" t="s">
        <v>91</v>
      </c>
      <c r="C14" s="51" t="s">
        <v>85</v>
      </c>
      <c r="D14" s="42" t="s">
        <v>86</v>
      </c>
      <c r="E14" s="42" t="s">
        <v>86</v>
      </c>
      <c r="F14" s="42" t="s">
        <v>86</v>
      </c>
      <c r="G14" s="42" t="s">
        <v>86</v>
      </c>
      <c r="H14" s="52">
        <f>H16+H17</f>
        <v>3605.7999999999997</v>
      </c>
      <c r="I14" s="52">
        <f t="shared" ref="I14:K14" si="3">I16+I17</f>
        <v>3237.3</v>
      </c>
      <c r="J14" s="52">
        <f t="shared" si="3"/>
        <v>2788.1000000000004</v>
      </c>
      <c r="K14" s="52">
        <f t="shared" si="3"/>
        <v>2788.1000000000004</v>
      </c>
      <c r="L14" s="53">
        <f t="shared" si="0"/>
        <v>12419.300000000001</v>
      </c>
    </row>
    <row r="15" spans="1:12">
      <c r="A15" s="141"/>
      <c r="B15" s="140"/>
      <c r="C15" s="51" t="s">
        <v>87</v>
      </c>
      <c r="D15" s="51"/>
      <c r="E15" s="51"/>
      <c r="F15" s="51"/>
      <c r="G15" s="51"/>
      <c r="H15" s="53"/>
      <c r="I15" s="53"/>
      <c r="J15" s="53"/>
      <c r="K15" s="54"/>
      <c r="L15" s="53">
        <f t="shared" si="0"/>
        <v>0</v>
      </c>
    </row>
    <row r="16" spans="1:12" ht="25.5">
      <c r="A16" s="141"/>
      <c r="B16" s="140"/>
      <c r="C16" s="51" t="s">
        <v>19</v>
      </c>
      <c r="D16" s="4">
        <v>24</v>
      </c>
      <c r="E16" s="42" t="s">
        <v>86</v>
      </c>
      <c r="F16" s="42" t="s">
        <v>86</v>
      </c>
      <c r="G16" s="42" t="s">
        <v>86</v>
      </c>
      <c r="H16" s="52">
        <f>ПП2!G22</f>
        <v>3599.8999999999996</v>
      </c>
      <c r="I16" s="52">
        <f>ПП2!H22</f>
        <v>3237.3</v>
      </c>
      <c r="J16" s="52">
        <f>ПП2!I22</f>
        <v>2788.1000000000004</v>
      </c>
      <c r="K16" s="52">
        <f>ПП2!J22</f>
        <v>2788.1000000000004</v>
      </c>
      <c r="L16" s="53">
        <f t="shared" si="0"/>
        <v>12413.4</v>
      </c>
    </row>
    <row r="17" spans="1:12">
      <c r="A17" s="141"/>
      <c r="B17" s="140"/>
      <c r="C17" s="51" t="s">
        <v>109</v>
      </c>
      <c r="D17" s="42" t="s">
        <v>86</v>
      </c>
      <c r="E17" s="42" t="s">
        <v>86</v>
      </c>
      <c r="F17" s="42" t="s">
        <v>86</v>
      </c>
      <c r="G17" s="42" t="s">
        <v>86</v>
      </c>
      <c r="H17" s="52">
        <f>ПП2!G23</f>
        <v>5.9</v>
      </c>
      <c r="I17" s="52">
        <f>ПП2!H23</f>
        <v>0</v>
      </c>
      <c r="J17" s="52">
        <f>ПП2!I23</f>
        <v>0</v>
      </c>
      <c r="K17" s="52">
        <f>ПП2!J23</f>
        <v>0</v>
      </c>
      <c r="L17" s="53">
        <f t="shared" si="0"/>
        <v>5.9</v>
      </c>
    </row>
    <row r="18" spans="1:12" ht="38.25">
      <c r="A18" s="135" t="s">
        <v>92</v>
      </c>
      <c r="B18" s="135" t="s">
        <v>93</v>
      </c>
      <c r="C18" s="51" t="s">
        <v>85</v>
      </c>
      <c r="D18" s="42" t="s">
        <v>86</v>
      </c>
      <c r="E18" s="42" t="s">
        <v>86</v>
      </c>
      <c r="F18" s="42" t="s">
        <v>86</v>
      </c>
      <c r="G18" s="42" t="s">
        <v>86</v>
      </c>
      <c r="H18" s="52">
        <f>H20</f>
        <v>4755.8</v>
      </c>
      <c r="I18" s="52">
        <f t="shared" ref="I18:K18" si="4">I20</f>
        <v>5102.9000000000005</v>
      </c>
      <c r="J18" s="52">
        <f t="shared" si="4"/>
        <v>5031.7</v>
      </c>
      <c r="K18" s="52">
        <f t="shared" si="4"/>
        <v>5031.7</v>
      </c>
      <c r="L18" s="53">
        <f t="shared" si="0"/>
        <v>19922.100000000002</v>
      </c>
    </row>
    <row r="19" spans="1:12">
      <c r="A19" s="135"/>
      <c r="B19" s="135"/>
      <c r="C19" s="51" t="s">
        <v>87</v>
      </c>
      <c r="D19" s="56"/>
      <c r="E19" s="56"/>
      <c r="F19" s="56"/>
      <c r="G19" s="56"/>
      <c r="H19" s="53"/>
      <c r="I19" s="53"/>
      <c r="J19" s="53"/>
      <c r="K19" s="54"/>
      <c r="L19" s="53">
        <f t="shared" si="0"/>
        <v>0</v>
      </c>
    </row>
    <row r="20" spans="1:12" ht="25.5">
      <c r="A20" s="135"/>
      <c r="B20" s="135"/>
      <c r="C20" s="51" t="s">
        <v>19</v>
      </c>
      <c r="D20" s="42">
        <v>24</v>
      </c>
      <c r="E20" s="42" t="s">
        <v>86</v>
      </c>
      <c r="F20" s="42" t="s">
        <v>86</v>
      </c>
      <c r="G20" s="42" t="s">
        <v>86</v>
      </c>
      <c r="H20" s="52">
        <f>ПП3!G19</f>
        <v>4755.8</v>
      </c>
      <c r="I20" s="52">
        <f>ПП3!H19</f>
        <v>5102.9000000000005</v>
      </c>
      <c r="J20" s="52">
        <f>ПП3!I19</f>
        <v>5031.7</v>
      </c>
      <c r="K20" s="52">
        <f>ПП3!J19</f>
        <v>5031.7</v>
      </c>
      <c r="L20" s="53">
        <f t="shared" si="0"/>
        <v>19922.100000000002</v>
      </c>
    </row>
    <row r="21" spans="1:12" ht="38.25">
      <c r="A21" s="135" t="s">
        <v>94</v>
      </c>
      <c r="B21" s="135" t="s">
        <v>135</v>
      </c>
      <c r="C21" s="51" t="s">
        <v>85</v>
      </c>
      <c r="D21" s="42" t="s">
        <v>86</v>
      </c>
      <c r="E21" s="42" t="s">
        <v>86</v>
      </c>
      <c r="F21" s="42" t="s">
        <v>86</v>
      </c>
      <c r="G21" s="42" t="s">
        <v>86</v>
      </c>
      <c r="H21" s="52">
        <f>H23</f>
        <v>4985.5</v>
      </c>
      <c r="I21" s="52">
        <f t="shared" ref="I21:K21" si="5">I23</f>
        <v>5166.6000000000004</v>
      </c>
      <c r="J21" s="52">
        <f t="shared" si="5"/>
        <v>5063</v>
      </c>
      <c r="K21" s="52">
        <f t="shared" si="5"/>
        <v>5063</v>
      </c>
      <c r="L21" s="53">
        <f t="shared" si="0"/>
        <v>20278.099999999999</v>
      </c>
    </row>
    <row r="22" spans="1:12">
      <c r="A22" s="135"/>
      <c r="B22" s="135"/>
      <c r="C22" s="51" t="s">
        <v>87</v>
      </c>
      <c r="D22" s="51"/>
      <c r="E22" s="51"/>
      <c r="F22" s="51"/>
      <c r="G22" s="51"/>
      <c r="H22" s="53"/>
      <c r="I22" s="53"/>
      <c r="J22" s="53"/>
      <c r="K22" s="54"/>
      <c r="L22" s="53">
        <f t="shared" si="0"/>
        <v>0</v>
      </c>
    </row>
    <row r="23" spans="1:12" ht="25.5">
      <c r="A23" s="135"/>
      <c r="B23" s="135"/>
      <c r="C23" s="51" t="s">
        <v>19</v>
      </c>
      <c r="D23" s="42">
        <v>24</v>
      </c>
      <c r="E23" s="42" t="s">
        <v>86</v>
      </c>
      <c r="F23" s="42" t="s">
        <v>86</v>
      </c>
      <c r="G23" s="42" t="s">
        <v>86</v>
      </c>
      <c r="H23" s="52">
        <f>ПП4!G15</f>
        <v>4985.5</v>
      </c>
      <c r="I23" s="52">
        <f>ПП4!H15</f>
        <v>5166.6000000000004</v>
      </c>
      <c r="J23" s="52">
        <f>ПП4!I15</f>
        <v>5063</v>
      </c>
      <c r="K23" s="52">
        <f>ПП4!J15</f>
        <v>5063</v>
      </c>
      <c r="L23" s="53">
        <f t="shared" si="0"/>
        <v>20278.099999999999</v>
      </c>
    </row>
  </sheetData>
  <mergeCells count="19">
    <mergeCell ref="A21:A23"/>
    <mergeCell ref="B21:B23"/>
    <mergeCell ref="A10:A13"/>
    <mergeCell ref="B10:B13"/>
    <mergeCell ref="A14:A17"/>
    <mergeCell ref="B14:B17"/>
    <mergeCell ref="A18:A20"/>
    <mergeCell ref="B18:B20"/>
    <mergeCell ref="C4:C6"/>
    <mergeCell ref="B4:B6"/>
    <mergeCell ref="A4:A6"/>
    <mergeCell ref="A7:A9"/>
    <mergeCell ref="B7:B9"/>
    <mergeCell ref="H4:L4"/>
    <mergeCell ref="D4:G4"/>
    <mergeCell ref="D5:D6"/>
    <mergeCell ref="F5:F6"/>
    <mergeCell ref="G5:G6"/>
    <mergeCell ref="E5:E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51"/>
  <sheetViews>
    <sheetView topLeftCell="A70" workbookViewId="0">
      <selection activeCell="E7" sqref="E7"/>
    </sheetView>
  </sheetViews>
  <sheetFormatPr defaultRowHeight="15"/>
  <cols>
    <col min="1" max="1" width="17.5703125" style="46" customWidth="1"/>
    <col min="2" max="2" width="22.42578125" style="46" customWidth="1"/>
    <col min="3" max="3" width="30.7109375" style="46" customWidth="1"/>
    <col min="4" max="4" width="13.28515625" style="46" customWidth="1"/>
    <col min="5" max="5" width="10.140625" style="46" customWidth="1"/>
    <col min="6" max="7" width="11" style="46" customWidth="1"/>
    <col min="8" max="8" width="13.7109375" style="46" customWidth="1"/>
    <col min="9" max="16384" width="9.140625" style="46"/>
  </cols>
  <sheetData>
    <row r="4" spans="1:8">
      <c r="A4" s="142" t="s">
        <v>96</v>
      </c>
      <c r="B4" s="142" t="s">
        <v>97</v>
      </c>
      <c r="C4" s="142" t="s">
        <v>98</v>
      </c>
      <c r="D4" s="145" t="s">
        <v>99</v>
      </c>
      <c r="E4" s="146"/>
      <c r="F4" s="146"/>
      <c r="G4" s="146"/>
      <c r="H4" s="147"/>
    </row>
    <row r="5" spans="1:8" ht="38.25">
      <c r="A5" s="143"/>
      <c r="B5" s="143"/>
      <c r="C5" s="151"/>
      <c r="D5" s="115" t="s">
        <v>95</v>
      </c>
      <c r="E5" s="115" t="s">
        <v>100</v>
      </c>
      <c r="F5" s="115" t="s">
        <v>80</v>
      </c>
      <c r="G5" s="115" t="s">
        <v>81</v>
      </c>
      <c r="H5" s="115" t="s">
        <v>82</v>
      </c>
    </row>
    <row r="6" spans="1:8">
      <c r="A6" s="144"/>
      <c r="B6" s="144"/>
      <c r="C6" s="144"/>
      <c r="D6" s="116" t="s">
        <v>101</v>
      </c>
      <c r="E6" s="117" t="s">
        <v>102</v>
      </c>
      <c r="F6" s="117" t="s">
        <v>103</v>
      </c>
      <c r="G6" s="118" t="s">
        <v>104</v>
      </c>
      <c r="H6" s="119"/>
    </row>
    <row r="7" spans="1:8">
      <c r="A7" s="148" t="s">
        <v>83</v>
      </c>
      <c r="B7" s="148" t="s">
        <v>84</v>
      </c>
      <c r="C7" s="120" t="s">
        <v>105</v>
      </c>
      <c r="D7" s="121">
        <f>SUM(D9:D14)</f>
        <v>30935.300000000003</v>
      </c>
      <c r="E7" s="122">
        <f>SUM(E9:E13)</f>
        <v>31537.9</v>
      </c>
      <c r="F7" s="122">
        <f t="shared" ref="F7:G7" si="0">SUM(F9:F13)</f>
        <v>29758.699999999997</v>
      </c>
      <c r="G7" s="122">
        <f t="shared" si="0"/>
        <v>29758.699999999997</v>
      </c>
      <c r="H7" s="122">
        <f>SUM(H9:H13)</f>
        <v>121990.59999999999</v>
      </c>
    </row>
    <row r="8" spans="1:8">
      <c r="A8" s="149"/>
      <c r="B8" s="149"/>
      <c r="C8" s="120" t="s">
        <v>75</v>
      </c>
      <c r="D8" s="121"/>
      <c r="E8" s="122"/>
      <c r="F8" s="122"/>
      <c r="G8" s="122"/>
      <c r="H8" s="122"/>
    </row>
    <row r="9" spans="1:8">
      <c r="A9" s="149"/>
      <c r="B9" s="149"/>
      <c r="C9" s="120" t="s">
        <v>106</v>
      </c>
      <c r="D9" s="121">
        <f>D19+D28+D38</f>
        <v>581</v>
      </c>
      <c r="E9" s="122">
        <f>E19+E28+E38</f>
        <v>24.7</v>
      </c>
      <c r="F9" s="122">
        <f>F19+F28+F38</f>
        <v>27.4</v>
      </c>
      <c r="G9" s="122">
        <f>G19+G28+G38</f>
        <v>27.4</v>
      </c>
      <c r="H9" s="122">
        <f>D9+E9+F9+G9</f>
        <v>660.5</v>
      </c>
    </row>
    <row r="10" spans="1:8">
      <c r="A10" s="149"/>
      <c r="B10" s="149"/>
      <c r="C10" s="120" t="s">
        <v>107</v>
      </c>
      <c r="D10" s="121">
        <f>D20+D29+D39+D48</f>
        <v>1027.9000000000001</v>
      </c>
      <c r="E10" s="122">
        <f>E20+E29+E39+E48</f>
        <v>295.89999999999998</v>
      </c>
      <c r="F10" s="122">
        <f>F20+F29+F39+F48</f>
        <v>109.9</v>
      </c>
      <c r="G10" s="122">
        <f>G20+G29+G39+G48</f>
        <v>109.9</v>
      </c>
      <c r="H10" s="122">
        <f>D10+E10+F10+G10</f>
        <v>1543.6000000000004</v>
      </c>
    </row>
    <row r="11" spans="1:8">
      <c r="A11" s="149"/>
      <c r="B11" s="149"/>
      <c r="C11" s="120" t="s">
        <v>34</v>
      </c>
      <c r="D11" s="121">
        <f>D22+D30+D40+D49</f>
        <v>405</v>
      </c>
      <c r="E11" s="122">
        <f>E22+E30+E40+E49</f>
        <v>400</v>
      </c>
      <c r="F11" s="122">
        <f>F22+F30+F40+F49</f>
        <v>411.3</v>
      </c>
      <c r="G11" s="122">
        <f>G22+G30+G40+G49</f>
        <v>411.3</v>
      </c>
      <c r="H11" s="122">
        <f t="shared" ref="H11:H13" si="1">D11+E11+F11+G11</f>
        <v>1627.6</v>
      </c>
    </row>
    <row r="12" spans="1:8">
      <c r="A12" s="149"/>
      <c r="B12" s="149"/>
      <c r="C12" s="120" t="s">
        <v>108</v>
      </c>
      <c r="D12" s="121">
        <f>D21+D31+D41+D50</f>
        <v>28915.5</v>
      </c>
      <c r="E12" s="122">
        <f>E21+E31+E41+E50</f>
        <v>30817.300000000003</v>
      </c>
      <c r="F12" s="122">
        <f t="shared" ref="F12:G12" si="2">F21+F31+F41+F50</f>
        <v>29210.1</v>
      </c>
      <c r="G12" s="122">
        <f t="shared" si="2"/>
        <v>29210.1</v>
      </c>
      <c r="H12" s="122">
        <f>D12+E12+F12+G12</f>
        <v>118153</v>
      </c>
    </row>
    <row r="13" spans="1:8">
      <c r="A13" s="149"/>
      <c r="B13" s="149"/>
      <c r="C13" s="120" t="s">
        <v>109</v>
      </c>
      <c r="D13" s="121">
        <f>D32</f>
        <v>5.9</v>
      </c>
      <c r="E13" s="122">
        <f>E32</f>
        <v>0</v>
      </c>
      <c r="F13" s="122">
        <f t="shared" ref="F13:G13" si="3">F32</f>
        <v>0</v>
      </c>
      <c r="G13" s="122">
        <f t="shared" si="3"/>
        <v>0</v>
      </c>
      <c r="H13" s="122">
        <f t="shared" si="1"/>
        <v>5.9</v>
      </c>
    </row>
    <row r="14" spans="1:8">
      <c r="A14" s="150"/>
      <c r="B14" s="150"/>
      <c r="C14" s="120" t="s">
        <v>110</v>
      </c>
      <c r="D14" s="121"/>
      <c r="E14" s="122"/>
      <c r="F14" s="122"/>
      <c r="G14" s="122"/>
      <c r="H14" s="122"/>
    </row>
    <row r="15" spans="1:8" ht="38.25">
      <c r="A15" s="148" t="s">
        <v>88</v>
      </c>
      <c r="B15" s="148" t="s">
        <v>89</v>
      </c>
      <c r="C15" s="120" t="s">
        <v>111</v>
      </c>
      <c r="D15" s="121"/>
      <c r="E15" s="122"/>
      <c r="F15" s="122"/>
      <c r="G15" s="122"/>
      <c r="H15" s="122"/>
    </row>
    <row r="16" spans="1:8" ht="25.5">
      <c r="A16" s="149"/>
      <c r="B16" s="149"/>
      <c r="C16" s="120" t="s">
        <v>112</v>
      </c>
      <c r="D16" s="121"/>
      <c r="E16" s="122"/>
      <c r="F16" s="122"/>
      <c r="G16" s="122"/>
      <c r="H16" s="122"/>
    </row>
    <row r="17" spans="1:8">
      <c r="A17" s="149"/>
      <c r="B17" s="149"/>
      <c r="C17" s="120" t="s">
        <v>105</v>
      </c>
      <c r="D17" s="123">
        <f>SUM(D19:D23)</f>
        <v>17588.2</v>
      </c>
      <c r="E17" s="123">
        <f t="shared" ref="E17:G17" si="4">SUM(E19:E23)</f>
        <v>18057.7</v>
      </c>
      <c r="F17" s="123">
        <f t="shared" si="4"/>
        <v>16875.899999999998</v>
      </c>
      <c r="G17" s="123">
        <f t="shared" si="4"/>
        <v>16875.899999999998</v>
      </c>
      <c r="H17" s="123">
        <f>SUM(H19:H23)</f>
        <v>69397.7</v>
      </c>
    </row>
    <row r="18" spans="1:8">
      <c r="A18" s="149"/>
      <c r="B18" s="149"/>
      <c r="C18" s="120" t="s">
        <v>75</v>
      </c>
      <c r="D18" s="121"/>
      <c r="E18" s="122"/>
      <c r="F18" s="122"/>
      <c r="G18" s="122"/>
      <c r="H18" s="122"/>
    </row>
    <row r="19" spans="1:8">
      <c r="A19" s="149"/>
      <c r="B19" s="149"/>
      <c r="C19" s="120" t="s">
        <v>106</v>
      </c>
      <c r="D19" s="121"/>
      <c r="E19" s="122"/>
      <c r="F19" s="122"/>
      <c r="G19" s="122"/>
      <c r="H19" s="122"/>
    </row>
    <row r="20" spans="1:8">
      <c r="A20" s="149"/>
      <c r="B20" s="149"/>
      <c r="C20" s="120" t="s">
        <v>107</v>
      </c>
      <c r="D20" s="121">
        <v>632.20000000000005</v>
      </c>
      <c r="E20" s="122">
        <v>0</v>
      </c>
      <c r="F20" s="122">
        <v>0</v>
      </c>
      <c r="G20" s="122">
        <v>0</v>
      </c>
      <c r="H20" s="122">
        <f>SUM(D20:G20)</f>
        <v>632.20000000000005</v>
      </c>
    </row>
    <row r="21" spans="1:8">
      <c r="A21" s="149"/>
      <c r="B21" s="149"/>
      <c r="C21" s="120" t="s">
        <v>108</v>
      </c>
      <c r="D21" s="121">
        <v>16551</v>
      </c>
      <c r="E21" s="122">
        <v>17657.7</v>
      </c>
      <c r="F21" s="122">
        <v>16464.599999999999</v>
      </c>
      <c r="G21" s="122">
        <v>16464.599999999999</v>
      </c>
      <c r="H21" s="122">
        <f>SUM(D21:G21)</f>
        <v>67137.899999999994</v>
      </c>
    </row>
    <row r="22" spans="1:8">
      <c r="A22" s="149"/>
      <c r="B22" s="149"/>
      <c r="C22" s="120" t="s">
        <v>34</v>
      </c>
      <c r="D22" s="121">
        <v>405</v>
      </c>
      <c r="E22" s="122">
        <v>400</v>
      </c>
      <c r="F22" s="122">
        <v>411.3</v>
      </c>
      <c r="G22" s="122">
        <v>411.3</v>
      </c>
      <c r="H22" s="122">
        <f t="shared" ref="H22" si="5">SUM(D22:G22)</f>
        <v>1627.6</v>
      </c>
    </row>
    <row r="23" spans="1:8">
      <c r="A23" s="150"/>
      <c r="B23" s="150"/>
      <c r="C23" s="120" t="s">
        <v>110</v>
      </c>
      <c r="D23" s="121"/>
      <c r="E23" s="122"/>
      <c r="F23" s="122"/>
      <c r="G23" s="122"/>
      <c r="H23" s="122"/>
    </row>
    <row r="24" spans="1:8" ht="51">
      <c r="A24" s="142" t="s">
        <v>90</v>
      </c>
      <c r="B24" s="142" t="s">
        <v>91</v>
      </c>
      <c r="C24" s="120" t="s">
        <v>113</v>
      </c>
      <c r="D24" s="121"/>
      <c r="E24" s="122"/>
      <c r="F24" s="122"/>
      <c r="G24" s="122"/>
      <c r="H24" s="122"/>
    </row>
    <row r="25" spans="1:8" ht="25.5">
      <c r="A25" s="143"/>
      <c r="B25" s="143"/>
      <c r="C25" s="120" t="s">
        <v>112</v>
      </c>
      <c r="D25" s="121"/>
      <c r="E25" s="122"/>
      <c r="F25" s="122"/>
      <c r="G25" s="122"/>
      <c r="H25" s="122"/>
    </row>
    <row r="26" spans="1:8" ht="15" customHeight="1">
      <c r="A26" s="143"/>
      <c r="B26" s="143"/>
      <c r="C26" s="120" t="s">
        <v>105</v>
      </c>
      <c r="D26" s="121">
        <f>SUM(D28:D33)</f>
        <v>3605.8</v>
      </c>
      <c r="E26" s="121">
        <f t="shared" ref="E26:H26" si="6">SUM(E28:E33)</f>
        <v>3237.2999999999997</v>
      </c>
      <c r="F26" s="121">
        <f t="shared" si="6"/>
        <v>2788.1</v>
      </c>
      <c r="G26" s="121">
        <f t="shared" si="6"/>
        <v>2788.1</v>
      </c>
      <c r="H26" s="121">
        <f t="shared" si="6"/>
        <v>12419.300000000001</v>
      </c>
    </row>
    <row r="27" spans="1:8">
      <c r="A27" s="143"/>
      <c r="B27" s="143"/>
      <c r="C27" s="120" t="s">
        <v>75</v>
      </c>
      <c r="D27" s="121"/>
      <c r="E27" s="122"/>
      <c r="F27" s="122"/>
      <c r="G27" s="122"/>
      <c r="H27" s="122"/>
    </row>
    <row r="28" spans="1:8">
      <c r="A28" s="143"/>
      <c r="B28" s="143"/>
      <c r="C28" s="120" t="s">
        <v>106</v>
      </c>
      <c r="D28" s="121">
        <v>581</v>
      </c>
      <c r="E28" s="122">
        <v>24.7</v>
      </c>
      <c r="F28" s="122">
        <v>27.4</v>
      </c>
      <c r="G28" s="122">
        <v>27.4</v>
      </c>
      <c r="H28" s="122">
        <f>SUM(D28:G28)</f>
        <v>660.5</v>
      </c>
    </row>
    <row r="29" spans="1:8">
      <c r="A29" s="143"/>
      <c r="B29" s="143"/>
      <c r="C29" s="120" t="s">
        <v>107</v>
      </c>
      <c r="D29" s="121">
        <v>291.39999999999998</v>
      </c>
      <c r="E29" s="122">
        <f>ПП2!H9</f>
        <v>189.3</v>
      </c>
      <c r="F29" s="122">
        <v>0</v>
      </c>
      <c r="G29" s="122">
        <v>0</v>
      </c>
      <c r="H29" s="122">
        <f t="shared" ref="H29:H33" si="7">SUM(D29:G29)</f>
        <v>480.7</v>
      </c>
    </row>
    <row r="30" spans="1:8">
      <c r="A30" s="143"/>
      <c r="B30" s="143"/>
      <c r="C30" s="120" t="s">
        <v>34</v>
      </c>
      <c r="D30" s="121"/>
      <c r="E30" s="122"/>
      <c r="F30" s="122"/>
      <c r="G30" s="122"/>
      <c r="H30" s="122">
        <f t="shared" si="7"/>
        <v>0</v>
      </c>
    </row>
    <row r="31" spans="1:8">
      <c r="A31" s="143"/>
      <c r="B31" s="143"/>
      <c r="C31" s="120" t="s">
        <v>108</v>
      </c>
      <c r="D31" s="121">
        <v>2727.5</v>
      </c>
      <c r="E31" s="122">
        <f>ПП2!H10+ПП2!H12+ПП2!H14</f>
        <v>3023.2999999999997</v>
      </c>
      <c r="F31" s="122">
        <v>2760.7</v>
      </c>
      <c r="G31" s="122">
        <v>2760.7</v>
      </c>
      <c r="H31" s="122">
        <f t="shared" si="7"/>
        <v>11272.2</v>
      </c>
    </row>
    <row r="32" spans="1:8">
      <c r="A32" s="143"/>
      <c r="B32" s="143"/>
      <c r="C32" s="120" t="s">
        <v>109</v>
      </c>
      <c r="D32" s="121">
        <v>5.9</v>
      </c>
      <c r="E32" s="122">
        <v>0</v>
      </c>
      <c r="F32" s="122">
        <v>0</v>
      </c>
      <c r="G32" s="122">
        <v>0</v>
      </c>
      <c r="H32" s="122">
        <f t="shared" si="7"/>
        <v>5.9</v>
      </c>
    </row>
    <row r="33" spans="1:8">
      <c r="A33" s="144"/>
      <c r="B33" s="144"/>
      <c r="C33" s="120" t="s">
        <v>110</v>
      </c>
      <c r="D33" s="121"/>
      <c r="E33" s="122"/>
      <c r="F33" s="122"/>
      <c r="G33" s="122"/>
      <c r="H33" s="122">
        <f t="shared" si="7"/>
        <v>0</v>
      </c>
    </row>
    <row r="34" spans="1:8" ht="38.25">
      <c r="A34" s="142" t="s">
        <v>92</v>
      </c>
      <c r="B34" s="142" t="s">
        <v>93</v>
      </c>
      <c r="C34" s="120" t="s">
        <v>114</v>
      </c>
      <c r="D34" s="121"/>
      <c r="E34" s="122"/>
      <c r="F34" s="122"/>
      <c r="G34" s="122"/>
      <c r="H34" s="122"/>
    </row>
    <row r="35" spans="1:8" ht="25.5">
      <c r="A35" s="143"/>
      <c r="B35" s="143"/>
      <c r="C35" s="120" t="s">
        <v>112</v>
      </c>
      <c r="D35" s="121"/>
      <c r="E35" s="122"/>
      <c r="F35" s="122"/>
      <c r="G35" s="122"/>
      <c r="H35" s="122"/>
    </row>
    <row r="36" spans="1:8">
      <c r="A36" s="143"/>
      <c r="B36" s="143"/>
      <c r="C36" s="120" t="s">
        <v>105</v>
      </c>
      <c r="D36" s="121">
        <f>SUM(D38:D42)</f>
        <v>4755.8</v>
      </c>
      <c r="E36" s="121">
        <f t="shared" ref="E36:G36" si="8">SUM(E38:E42)</f>
        <v>5076.3</v>
      </c>
      <c r="F36" s="121">
        <f t="shared" si="8"/>
        <v>5031.7</v>
      </c>
      <c r="G36" s="121">
        <f t="shared" si="8"/>
        <v>5031.7</v>
      </c>
      <c r="H36" s="122">
        <f t="shared" ref="H36" si="9">SUM(H38:H42)</f>
        <v>19895.5</v>
      </c>
    </row>
    <row r="37" spans="1:8">
      <c r="A37" s="143"/>
      <c r="B37" s="143"/>
      <c r="C37" s="120" t="s">
        <v>75</v>
      </c>
      <c r="D37" s="121"/>
      <c r="E37" s="122"/>
      <c r="F37" s="122"/>
      <c r="G37" s="122"/>
      <c r="H37" s="122"/>
    </row>
    <row r="38" spans="1:8">
      <c r="A38" s="143"/>
      <c r="B38" s="143"/>
      <c r="C38" s="120" t="s">
        <v>106</v>
      </c>
      <c r="D38" s="121"/>
      <c r="E38" s="122"/>
      <c r="F38" s="122"/>
      <c r="G38" s="122"/>
      <c r="H38" s="122"/>
    </row>
    <row r="39" spans="1:8">
      <c r="A39" s="143"/>
      <c r="B39" s="143"/>
      <c r="C39" s="120" t="s">
        <v>107</v>
      </c>
      <c r="D39" s="121">
        <v>104.3</v>
      </c>
      <c r="E39" s="122">
        <v>106.6</v>
      </c>
      <c r="F39" s="122">
        <v>109.9</v>
      </c>
      <c r="G39" s="122">
        <v>109.9</v>
      </c>
      <c r="H39" s="122">
        <f>D39+E39+F39+G39</f>
        <v>430.69999999999993</v>
      </c>
    </row>
    <row r="40" spans="1:8">
      <c r="A40" s="143"/>
      <c r="B40" s="143"/>
      <c r="C40" s="120" t="s">
        <v>34</v>
      </c>
      <c r="D40" s="121"/>
      <c r="E40" s="122"/>
      <c r="F40" s="122"/>
      <c r="G40" s="122"/>
      <c r="H40" s="122"/>
    </row>
    <row r="41" spans="1:8">
      <c r="A41" s="143"/>
      <c r="B41" s="143"/>
      <c r="C41" s="120" t="s">
        <v>108</v>
      </c>
      <c r="D41" s="121">
        <v>4651.5</v>
      </c>
      <c r="E41" s="122">
        <v>4969.7</v>
      </c>
      <c r="F41" s="122">
        <v>4921.8</v>
      </c>
      <c r="G41" s="122">
        <v>4921.8</v>
      </c>
      <c r="H41" s="122">
        <f>D41+E41+F41+G41</f>
        <v>19464.8</v>
      </c>
    </row>
    <row r="42" spans="1:8">
      <c r="A42" s="144"/>
      <c r="B42" s="144"/>
      <c r="C42" s="120" t="s">
        <v>110</v>
      </c>
      <c r="D42" s="121"/>
      <c r="E42" s="122"/>
      <c r="F42" s="122"/>
      <c r="G42" s="122"/>
      <c r="H42" s="122"/>
    </row>
    <row r="43" spans="1:8" ht="38.25">
      <c r="A43" s="142" t="s">
        <v>94</v>
      </c>
      <c r="B43" s="142" t="s">
        <v>115</v>
      </c>
      <c r="C43" s="120" t="s">
        <v>111</v>
      </c>
      <c r="D43" s="121"/>
      <c r="E43" s="122"/>
      <c r="F43" s="122"/>
      <c r="G43" s="122"/>
      <c r="H43" s="122"/>
    </row>
    <row r="44" spans="1:8" ht="25.5">
      <c r="A44" s="143"/>
      <c r="B44" s="143"/>
      <c r="C44" s="120" t="s">
        <v>112</v>
      </c>
      <c r="D44" s="121"/>
      <c r="E44" s="122"/>
      <c r="F44" s="122"/>
      <c r="G44" s="122"/>
      <c r="H44" s="122"/>
    </row>
    <row r="45" spans="1:8" ht="15" customHeight="1">
      <c r="A45" s="143"/>
      <c r="B45" s="143"/>
      <c r="C45" s="120" t="s">
        <v>105</v>
      </c>
      <c r="D45" s="121">
        <f>SUM(D48:D51)</f>
        <v>4985.5</v>
      </c>
      <c r="E45" s="121">
        <f t="shared" ref="E45:G45" si="10">SUM(E48:E51)</f>
        <v>5166.6000000000004</v>
      </c>
      <c r="F45" s="121">
        <f t="shared" si="10"/>
        <v>5063</v>
      </c>
      <c r="G45" s="121">
        <f t="shared" si="10"/>
        <v>5063</v>
      </c>
      <c r="H45" s="122">
        <f>D45+E45+F45+G45</f>
        <v>20278.099999999999</v>
      </c>
    </row>
    <row r="46" spans="1:8">
      <c r="A46" s="143"/>
      <c r="B46" s="143"/>
      <c r="C46" s="120" t="s">
        <v>75</v>
      </c>
      <c r="D46" s="121"/>
      <c r="E46" s="122"/>
      <c r="F46" s="122"/>
      <c r="G46" s="122"/>
      <c r="H46" s="122"/>
    </row>
    <row r="47" spans="1:8">
      <c r="A47" s="143"/>
      <c r="B47" s="143"/>
      <c r="C47" s="120" t="s">
        <v>106</v>
      </c>
      <c r="D47" s="121"/>
      <c r="E47" s="122"/>
      <c r="F47" s="122"/>
      <c r="G47" s="122"/>
      <c r="H47" s="122"/>
    </row>
    <row r="48" spans="1:8">
      <c r="A48" s="143"/>
      <c r="B48" s="143"/>
      <c r="C48" s="120" t="s">
        <v>107</v>
      </c>
      <c r="D48" s="121"/>
      <c r="E48" s="122"/>
      <c r="F48" s="122"/>
      <c r="G48" s="122"/>
      <c r="H48" s="122"/>
    </row>
    <row r="49" spans="1:8">
      <c r="A49" s="143"/>
      <c r="B49" s="143"/>
      <c r="C49" s="120" t="s">
        <v>34</v>
      </c>
      <c r="D49" s="121"/>
      <c r="E49" s="122"/>
      <c r="F49" s="122"/>
      <c r="G49" s="122"/>
      <c r="H49" s="122"/>
    </row>
    <row r="50" spans="1:8">
      <c r="A50" s="143"/>
      <c r="B50" s="143"/>
      <c r="C50" s="120" t="s">
        <v>108</v>
      </c>
      <c r="D50" s="121">
        <f>ПП4!G8</f>
        <v>4985.5</v>
      </c>
      <c r="E50" s="122">
        <v>5166.6000000000004</v>
      </c>
      <c r="F50" s="122">
        <f>ПП4!I8</f>
        <v>5063</v>
      </c>
      <c r="G50" s="122">
        <f>ПП4!J8</f>
        <v>5063</v>
      </c>
      <c r="H50" s="122">
        <f>D50+E50+F50+G50</f>
        <v>20278.099999999999</v>
      </c>
    </row>
    <row r="51" spans="1:8">
      <c r="A51" s="144"/>
      <c r="B51" s="144"/>
      <c r="C51" s="120" t="s">
        <v>110</v>
      </c>
      <c r="D51" s="121"/>
      <c r="E51" s="122"/>
      <c r="F51" s="122"/>
      <c r="G51" s="122"/>
      <c r="H51" s="122"/>
    </row>
  </sheetData>
  <mergeCells count="14">
    <mergeCell ref="A43:A51"/>
    <mergeCell ref="B43:B51"/>
    <mergeCell ref="D4:H4"/>
    <mergeCell ref="A24:A33"/>
    <mergeCell ref="B24:B33"/>
    <mergeCell ref="A34:A42"/>
    <mergeCell ref="B34:B42"/>
    <mergeCell ref="A15:A23"/>
    <mergeCell ref="B15:B23"/>
    <mergeCell ref="A7:A14"/>
    <mergeCell ref="B7:B14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4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5:Q24"/>
  <sheetViews>
    <sheetView topLeftCell="A13" zoomScale="70" zoomScaleNormal="70" workbookViewId="0">
      <selection activeCell="R15" sqref="R15"/>
    </sheetView>
  </sheetViews>
  <sheetFormatPr defaultRowHeight="15"/>
  <cols>
    <col min="1" max="1" width="45.140625" customWidth="1"/>
    <col min="3" max="3" width="5.42578125" customWidth="1"/>
    <col min="5" max="5" width="6.7109375" customWidth="1"/>
    <col min="7" max="7" width="2.42578125" customWidth="1"/>
    <col min="8" max="8" width="11.42578125" customWidth="1"/>
    <col min="9" max="9" width="10.7109375" customWidth="1"/>
    <col min="11" max="11" width="13.85546875" customWidth="1"/>
    <col min="12" max="12" width="9" customWidth="1"/>
    <col min="13" max="13" width="6.7109375" customWidth="1"/>
    <col min="14" max="14" width="12.140625" customWidth="1"/>
    <col min="15" max="15" width="15.28515625" customWidth="1"/>
    <col min="16" max="16" width="12.140625" customWidth="1"/>
    <col min="17" max="17" width="14.28515625" customWidth="1"/>
  </cols>
  <sheetData>
    <row r="5" spans="1:17" ht="25.5" customHeight="1">
      <c r="A5" s="152" t="s">
        <v>116</v>
      </c>
      <c r="B5" s="154" t="s">
        <v>117</v>
      </c>
      <c r="C5" s="155"/>
      <c r="D5" s="155"/>
      <c r="E5" s="155"/>
      <c r="F5" s="155"/>
      <c r="G5" s="155"/>
      <c r="H5" s="155"/>
      <c r="I5" s="155"/>
      <c r="J5" s="156"/>
      <c r="K5" s="157" t="s">
        <v>118</v>
      </c>
      <c r="L5" s="158"/>
      <c r="M5" s="158"/>
      <c r="N5" s="155"/>
      <c r="O5" s="155"/>
      <c r="P5" s="155"/>
      <c r="Q5" s="156"/>
    </row>
    <row r="6" spans="1:17" ht="150">
      <c r="A6" s="153"/>
      <c r="B6" s="159" t="s">
        <v>119</v>
      </c>
      <c r="C6" s="160"/>
      <c r="D6" s="159" t="s">
        <v>120</v>
      </c>
      <c r="E6" s="160"/>
      <c r="F6" s="159" t="s">
        <v>38</v>
      </c>
      <c r="G6" s="160"/>
      <c r="H6" s="33" t="s">
        <v>39</v>
      </c>
      <c r="I6" s="33" t="s">
        <v>40</v>
      </c>
      <c r="J6" s="38" t="s">
        <v>41</v>
      </c>
      <c r="K6" s="40" t="s">
        <v>119</v>
      </c>
      <c r="L6" s="161" t="s">
        <v>120</v>
      </c>
      <c r="M6" s="162"/>
      <c r="N6" s="39" t="s">
        <v>38</v>
      </c>
      <c r="O6" s="33" t="s">
        <v>39</v>
      </c>
      <c r="P6" s="33" t="s">
        <v>40</v>
      </c>
      <c r="Q6" s="33" t="s">
        <v>41</v>
      </c>
    </row>
    <row r="7" spans="1:17" ht="18.75">
      <c r="A7" s="163" t="s">
        <v>121</v>
      </c>
      <c r="B7" s="164"/>
      <c r="C7" s="164"/>
      <c r="D7" s="164"/>
      <c r="E7" s="164"/>
      <c r="F7" s="164"/>
      <c r="G7" s="164"/>
      <c r="H7" s="164"/>
      <c r="I7" s="164"/>
      <c r="J7" s="164"/>
      <c r="K7" s="170"/>
      <c r="L7" s="170"/>
      <c r="M7" s="170"/>
      <c r="N7" s="164"/>
      <c r="O7" s="164"/>
      <c r="P7" s="164"/>
      <c r="Q7" s="165"/>
    </row>
    <row r="8" spans="1:17" ht="18.75">
      <c r="A8" s="163" t="s">
        <v>122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5"/>
    </row>
    <row r="9" spans="1:17" ht="62.25" customHeight="1">
      <c r="A9" s="34" t="s">
        <v>123</v>
      </c>
      <c r="B9" s="171"/>
      <c r="C9" s="169"/>
      <c r="D9" s="171"/>
      <c r="E9" s="169"/>
      <c r="F9" s="171"/>
      <c r="G9" s="169"/>
      <c r="H9" s="35"/>
      <c r="I9" s="35"/>
      <c r="J9" s="35"/>
      <c r="K9" s="35"/>
      <c r="L9" s="171"/>
      <c r="M9" s="169"/>
      <c r="N9" s="35"/>
      <c r="O9" s="35"/>
      <c r="P9" s="35"/>
      <c r="Q9" s="35"/>
    </row>
    <row r="10" spans="1:17" ht="80.25" customHeight="1">
      <c r="A10" s="34" t="s">
        <v>124</v>
      </c>
      <c r="B10" s="159">
        <v>20762</v>
      </c>
      <c r="C10" s="160"/>
      <c r="D10" s="154">
        <v>29956</v>
      </c>
      <c r="E10" s="156"/>
      <c r="F10" s="154">
        <v>29956</v>
      </c>
      <c r="G10" s="156"/>
      <c r="H10" s="36">
        <v>29956</v>
      </c>
      <c r="I10" s="36">
        <v>29956</v>
      </c>
      <c r="J10" s="36">
        <v>29956</v>
      </c>
      <c r="K10" s="36">
        <v>4775.8</v>
      </c>
      <c r="L10" s="154">
        <v>5206.1000000000004</v>
      </c>
      <c r="M10" s="156"/>
      <c r="N10" s="36">
        <v>7423</v>
      </c>
      <c r="O10" s="36">
        <v>7034.85</v>
      </c>
      <c r="P10" s="36">
        <v>7341.1</v>
      </c>
      <c r="Q10" s="36">
        <v>7341.1</v>
      </c>
    </row>
    <row r="11" spans="1:17" ht="18.75">
      <c r="A11" s="163" t="s">
        <v>133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5"/>
    </row>
    <row r="12" spans="1:17" ht="18.75">
      <c r="A12" s="166" t="s">
        <v>125</v>
      </c>
      <c r="B12" s="167"/>
      <c r="C12" s="167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9"/>
    </row>
    <row r="13" spans="1:17" ht="63.75" customHeight="1">
      <c r="A13" s="37" t="s">
        <v>123</v>
      </c>
      <c r="B13" s="175"/>
      <c r="C13" s="176"/>
      <c r="D13" s="168"/>
      <c r="E13" s="169"/>
      <c r="F13" s="171"/>
      <c r="G13" s="169"/>
      <c r="H13" s="35"/>
      <c r="I13" s="35"/>
      <c r="J13" s="35"/>
      <c r="K13" s="35"/>
      <c r="L13" s="171"/>
      <c r="M13" s="169"/>
      <c r="N13" s="35"/>
      <c r="O13" s="35"/>
      <c r="P13" s="35"/>
      <c r="Q13" s="35"/>
    </row>
    <row r="14" spans="1:17" ht="63.75" customHeight="1">
      <c r="A14" s="37" t="s">
        <v>124</v>
      </c>
      <c r="B14" s="177">
        <v>370</v>
      </c>
      <c r="C14" s="176"/>
      <c r="D14" s="155">
        <v>383</v>
      </c>
      <c r="E14" s="156"/>
      <c r="F14" s="154">
        <v>360</v>
      </c>
      <c r="G14" s="156"/>
      <c r="H14" s="36">
        <v>360</v>
      </c>
      <c r="I14" s="36">
        <v>360</v>
      </c>
      <c r="J14" s="36">
        <v>360</v>
      </c>
      <c r="K14" s="36">
        <v>4775.8</v>
      </c>
      <c r="L14" s="154">
        <v>5206.1000000000004</v>
      </c>
      <c r="M14" s="156"/>
      <c r="N14" s="36">
        <v>7423</v>
      </c>
      <c r="O14" s="36">
        <v>7034.85</v>
      </c>
      <c r="P14" s="36">
        <v>7341.1</v>
      </c>
      <c r="Q14" s="36">
        <v>7341.1</v>
      </c>
    </row>
    <row r="15" spans="1:17" ht="18.75">
      <c r="A15" s="172" t="s">
        <v>126</v>
      </c>
      <c r="B15" s="173"/>
      <c r="C15" s="173"/>
      <c r="D15" s="174"/>
      <c r="E15" s="174"/>
      <c r="F15" s="174"/>
      <c r="G15" s="174"/>
      <c r="H15" s="174"/>
      <c r="I15" s="174"/>
      <c r="J15" s="160"/>
      <c r="K15" s="33">
        <f>K10+K14</f>
        <v>9551.6</v>
      </c>
      <c r="L15" s="159">
        <f>L10+L14</f>
        <v>10412.200000000001</v>
      </c>
      <c r="M15" s="160"/>
      <c r="N15" s="33">
        <f>N10+N14</f>
        <v>14846</v>
      </c>
      <c r="O15" s="33">
        <f t="shared" ref="O15:Q15" si="0">O10+O14</f>
        <v>14069.7</v>
      </c>
      <c r="P15" s="33">
        <f t="shared" si="0"/>
        <v>14682.2</v>
      </c>
      <c r="Q15" s="33">
        <f t="shared" si="0"/>
        <v>14682.2</v>
      </c>
    </row>
    <row r="16" spans="1:17" ht="18.75">
      <c r="A16" s="163" t="s">
        <v>134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5"/>
    </row>
    <row r="17" spans="1:17" ht="18.75">
      <c r="A17" s="163" t="s">
        <v>127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5"/>
    </row>
    <row r="18" spans="1:17" ht="38.25" customHeight="1">
      <c r="A18" s="41" t="s">
        <v>128</v>
      </c>
      <c r="B18" s="167"/>
      <c r="C18" s="179"/>
      <c r="D18" s="179"/>
      <c r="E18" s="179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1"/>
    </row>
    <row r="19" spans="1:17" ht="63.75" customHeight="1">
      <c r="A19" s="37" t="s">
        <v>129</v>
      </c>
      <c r="B19" s="177">
        <v>23400</v>
      </c>
      <c r="C19" s="176"/>
      <c r="D19" s="177">
        <v>23400</v>
      </c>
      <c r="E19" s="177"/>
      <c r="F19" s="155">
        <v>23707</v>
      </c>
      <c r="G19" s="156"/>
      <c r="H19" s="36">
        <v>23707</v>
      </c>
      <c r="I19" s="36">
        <v>23707</v>
      </c>
      <c r="J19" s="36">
        <v>23707</v>
      </c>
      <c r="K19" s="36">
        <v>1074.0999999999999</v>
      </c>
      <c r="L19" s="154">
        <v>1206.4000000000001</v>
      </c>
      <c r="M19" s="156"/>
      <c r="N19" s="36">
        <v>1450.8</v>
      </c>
      <c r="O19" s="36">
        <v>1509.6</v>
      </c>
      <c r="P19" s="36">
        <v>1418.2</v>
      </c>
      <c r="Q19" s="36">
        <v>1418.2</v>
      </c>
    </row>
    <row r="20" spans="1:17" ht="18.75">
      <c r="A20" s="178" t="s">
        <v>130</v>
      </c>
      <c r="B20" s="170"/>
      <c r="C20" s="170"/>
      <c r="D20" s="170"/>
      <c r="E20" s="170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5"/>
    </row>
    <row r="21" spans="1:17" ht="18.75">
      <c r="A21" s="163" t="s">
        <v>131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5"/>
    </row>
    <row r="22" spans="1:17" ht="18.75">
      <c r="A22" s="166" t="s">
        <v>128</v>
      </c>
      <c r="B22" s="167"/>
      <c r="C22" s="167"/>
      <c r="D22" s="167"/>
      <c r="E22" s="167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9"/>
    </row>
    <row r="23" spans="1:17" ht="63.75" customHeight="1">
      <c r="A23" s="37" t="s">
        <v>124</v>
      </c>
      <c r="B23" s="177">
        <v>192</v>
      </c>
      <c r="C23" s="176"/>
      <c r="D23" s="177">
        <v>192</v>
      </c>
      <c r="E23" s="177"/>
      <c r="F23" s="155">
        <v>192</v>
      </c>
      <c r="G23" s="156"/>
      <c r="H23" s="36">
        <v>192</v>
      </c>
      <c r="I23" s="36">
        <v>192</v>
      </c>
      <c r="J23" s="36">
        <v>192</v>
      </c>
      <c r="K23" s="36">
        <v>686.7</v>
      </c>
      <c r="L23" s="154">
        <v>987</v>
      </c>
      <c r="M23" s="156"/>
      <c r="N23" s="36">
        <v>1186.9000000000001</v>
      </c>
      <c r="O23" s="36">
        <v>1250.4000000000001</v>
      </c>
      <c r="P23" s="36">
        <v>1160.3</v>
      </c>
      <c r="Q23" s="36">
        <v>1160.3</v>
      </c>
    </row>
    <row r="24" spans="1:17" ht="18.75">
      <c r="A24" s="178" t="s">
        <v>132</v>
      </c>
      <c r="B24" s="170"/>
      <c r="C24" s="170"/>
      <c r="D24" s="170"/>
      <c r="E24" s="170"/>
      <c r="F24" s="164"/>
      <c r="G24" s="164"/>
      <c r="H24" s="164"/>
      <c r="I24" s="164"/>
      <c r="J24" s="165"/>
      <c r="K24" s="33">
        <f>K19+K23</f>
        <v>1760.8</v>
      </c>
      <c r="L24" s="159">
        <f>L19+L23</f>
        <v>2193.4</v>
      </c>
      <c r="M24" s="160"/>
      <c r="N24" s="33">
        <f>N19+N23</f>
        <v>2637.7</v>
      </c>
      <c r="O24" s="85">
        <f t="shared" ref="O24:Q24" si="1">O19+O23</f>
        <v>2760</v>
      </c>
      <c r="P24" s="33">
        <f t="shared" si="1"/>
        <v>2578.5</v>
      </c>
      <c r="Q24" s="33">
        <f t="shared" si="1"/>
        <v>2578.5</v>
      </c>
    </row>
  </sheetData>
  <mergeCells count="45">
    <mergeCell ref="A24:J24"/>
    <mergeCell ref="L24:M24"/>
    <mergeCell ref="B23:C23"/>
    <mergeCell ref="A17:Q17"/>
    <mergeCell ref="B18:Q18"/>
    <mergeCell ref="D19:E19"/>
    <mergeCell ref="F19:G19"/>
    <mergeCell ref="L19:M19"/>
    <mergeCell ref="B19:C19"/>
    <mergeCell ref="A20:Q20"/>
    <mergeCell ref="A21:Q21"/>
    <mergeCell ref="A22:Q22"/>
    <mergeCell ref="D23:E23"/>
    <mergeCell ref="F23:G23"/>
    <mergeCell ref="L23:M23"/>
    <mergeCell ref="A15:J15"/>
    <mergeCell ref="L15:M15"/>
    <mergeCell ref="B13:C13"/>
    <mergeCell ref="B14:C14"/>
    <mergeCell ref="A16:Q16"/>
    <mergeCell ref="D13:E13"/>
    <mergeCell ref="F13:G13"/>
    <mergeCell ref="L13:M13"/>
    <mergeCell ref="D14:E14"/>
    <mergeCell ref="F14:G14"/>
    <mergeCell ref="L14:M14"/>
    <mergeCell ref="L10:M10"/>
    <mergeCell ref="A11:Q11"/>
    <mergeCell ref="A12:Q12"/>
    <mergeCell ref="A7:Q7"/>
    <mergeCell ref="A8:Q8"/>
    <mergeCell ref="B9:C9"/>
    <mergeCell ref="D9:E9"/>
    <mergeCell ref="F9:G9"/>
    <mergeCell ref="L9:M9"/>
    <mergeCell ref="B10:C10"/>
    <mergeCell ref="D10:E10"/>
    <mergeCell ref="F10:G10"/>
    <mergeCell ref="A5:A6"/>
    <mergeCell ref="B5:J5"/>
    <mergeCell ref="K5:Q5"/>
    <mergeCell ref="B6:C6"/>
    <mergeCell ref="D6:E6"/>
    <mergeCell ref="F6:G6"/>
    <mergeCell ref="L6:M6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5:Q46"/>
  <sheetViews>
    <sheetView workbookViewId="0">
      <selection activeCell="H39" sqref="H39"/>
    </sheetView>
  </sheetViews>
  <sheetFormatPr defaultRowHeight="15"/>
  <cols>
    <col min="1" max="1" width="31" customWidth="1"/>
    <col min="3" max="3" width="5.85546875" customWidth="1"/>
    <col min="4" max="4" width="5.7109375" customWidth="1"/>
    <col min="5" max="5" width="7.7109375" customWidth="1"/>
    <col min="6" max="6" width="5.85546875" customWidth="1"/>
    <col min="12" max="12" width="24.140625" customWidth="1"/>
  </cols>
  <sheetData>
    <row r="5" spans="1:12">
      <c r="A5" s="141" t="s">
        <v>0</v>
      </c>
      <c r="B5" s="141" t="s">
        <v>1</v>
      </c>
      <c r="C5" s="141" t="s">
        <v>2</v>
      </c>
      <c r="D5" s="141"/>
      <c r="E5" s="141"/>
      <c r="F5" s="141"/>
      <c r="G5" s="182" t="s">
        <v>3</v>
      </c>
      <c r="H5" s="182"/>
      <c r="I5" s="182"/>
      <c r="J5" s="182"/>
      <c r="K5" s="182"/>
      <c r="L5" s="183" t="s">
        <v>4</v>
      </c>
    </row>
    <row r="6" spans="1:12" ht="51.75">
      <c r="A6" s="141"/>
      <c r="B6" s="141"/>
      <c r="C6" s="141" t="s">
        <v>1</v>
      </c>
      <c r="D6" s="141" t="s">
        <v>5</v>
      </c>
      <c r="E6" s="141" t="s">
        <v>6</v>
      </c>
      <c r="F6" s="141" t="s">
        <v>7</v>
      </c>
      <c r="G6" s="4" t="s">
        <v>8</v>
      </c>
      <c r="H6" s="4" t="s">
        <v>9</v>
      </c>
      <c r="I6" s="4" t="s">
        <v>10</v>
      </c>
      <c r="J6" s="7" t="s">
        <v>11</v>
      </c>
      <c r="K6" s="183" t="s">
        <v>12</v>
      </c>
      <c r="L6" s="183"/>
    </row>
    <row r="7" spans="1:12">
      <c r="A7" s="141"/>
      <c r="B7" s="141"/>
      <c r="C7" s="141"/>
      <c r="D7" s="141"/>
      <c r="E7" s="141"/>
      <c r="F7" s="141"/>
      <c r="G7" s="4">
        <v>2014</v>
      </c>
      <c r="H7" s="4">
        <v>2015</v>
      </c>
      <c r="I7" s="4">
        <v>2016</v>
      </c>
      <c r="J7" s="7">
        <v>2017</v>
      </c>
      <c r="K7" s="183"/>
      <c r="L7" s="183"/>
    </row>
    <row r="8" spans="1:12" ht="51">
      <c r="A8" s="76" t="s">
        <v>13</v>
      </c>
      <c r="B8" s="77"/>
      <c r="C8" s="77"/>
      <c r="D8" s="77"/>
      <c r="E8" s="77"/>
      <c r="F8" s="77"/>
      <c r="G8" s="60">
        <f>G9+G32+G35+G45</f>
        <v>17588.2</v>
      </c>
      <c r="H8" s="60">
        <f>H9+H32+H35+H45</f>
        <v>18057.700000000004</v>
      </c>
      <c r="I8" s="60">
        <f>I9+I32+I35+I45</f>
        <v>16875.899999999998</v>
      </c>
      <c r="J8" s="60">
        <f>J9+J32+J35+J45</f>
        <v>16875.899999999998</v>
      </c>
      <c r="K8" s="60">
        <f>G8+H8+I8+J8</f>
        <v>69397.7</v>
      </c>
      <c r="L8" s="77"/>
    </row>
    <row r="9" spans="1:12" ht="64.5">
      <c r="A9" s="76" t="s">
        <v>14</v>
      </c>
      <c r="B9" s="77"/>
      <c r="C9" s="77"/>
      <c r="D9" s="77"/>
      <c r="E9" s="77"/>
      <c r="F9" s="77"/>
      <c r="G9" s="60">
        <f>G21+G24+G25</f>
        <v>1292</v>
      </c>
      <c r="H9" s="60">
        <f>H21+H24+H25+H26</f>
        <v>2048</v>
      </c>
      <c r="I9" s="60">
        <f t="shared" ref="I9:J9" si="0">I21+I24+I25+I26</f>
        <v>1683</v>
      </c>
      <c r="J9" s="60">
        <f t="shared" si="0"/>
        <v>1683</v>
      </c>
      <c r="K9" s="60">
        <f t="shared" ref="K9:K43" si="1">G9+H9+I9+J9</f>
        <v>6706</v>
      </c>
      <c r="L9" s="57" t="s">
        <v>15</v>
      </c>
    </row>
    <row r="10" spans="1:12" ht="25.5">
      <c r="A10" s="76" t="s">
        <v>139</v>
      </c>
      <c r="B10" s="80"/>
      <c r="C10" s="90" t="s">
        <v>147</v>
      </c>
      <c r="D10" s="90" t="s">
        <v>148</v>
      </c>
      <c r="E10" s="90" t="s">
        <v>149</v>
      </c>
      <c r="F10" s="90" t="s">
        <v>150</v>
      </c>
      <c r="G10" s="126">
        <v>0</v>
      </c>
      <c r="H10" s="127">
        <v>10</v>
      </c>
      <c r="I10" s="126">
        <v>0</v>
      </c>
      <c r="J10" s="126">
        <v>0</v>
      </c>
      <c r="K10" s="126">
        <f t="shared" si="1"/>
        <v>10</v>
      </c>
      <c r="L10" s="57"/>
    </row>
    <row r="11" spans="1:12" ht="26.25">
      <c r="A11" s="76" t="s">
        <v>146</v>
      </c>
      <c r="B11" s="80"/>
      <c r="C11" s="90" t="s">
        <v>147</v>
      </c>
      <c r="D11" s="90" t="s">
        <v>148</v>
      </c>
      <c r="E11" s="90" t="s">
        <v>151</v>
      </c>
      <c r="F11" s="90" t="s">
        <v>150</v>
      </c>
      <c r="G11" s="126">
        <v>0</v>
      </c>
      <c r="H11" s="127">
        <v>95</v>
      </c>
      <c r="I11" s="126">
        <v>0</v>
      </c>
      <c r="J11" s="126">
        <v>0</v>
      </c>
      <c r="K11" s="126">
        <f t="shared" si="1"/>
        <v>95</v>
      </c>
      <c r="L11" s="57"/>
    </row>
    <row r="12" spans="1:12" ht="58.5" customHeight="1">
      <c r="A12" s="125" t="s">
        <v>180</v>
      </c>
      <c r="B12" s="184" t="s">
        <v>19</v>
      </c>
      <c r="C12" s="90" t="s">
        <v>147</v>
      </c>
      <c r="D12" s="90" t="s">
        <v>148</v>
      </c>
      <c r="E12" s="90" t="s">
        <v>149</v>
      </c>
      <c r="F12" s="90" t="s">
        <v>181</v>
      </c>
      <c r="G12" s="61">
        <v>0</v>
      </c>
      <c r="H12" s="84">
        <v>120</v>
      </c>
      <c r="I12" s="61">
        <v>0</v>
      </c>
      <c r="J12" s="61">
        <v>0</v>
      </c>
      <c r="K12" s="61">
        <f t="shared" si="1"/>
        <v>120</v>
      </c>
      <c r="L12" s="57"/>
    </row>
    <row r="13" spans="1:12" ht="48.75" customHeight="1">
      <c r="A13" s="125" t="s">
        <v>18</v>
      </c>
      <c r="B13" s="185"/>
      <c r="C13" s="86" t="s">
        <v>147</v>
      </c>
      <c r="D13" s="86" t="s">
        <v>148</v>
      </c>
      <c r="E13" s="86" t="s">
        <v>149</v>
      </c>
      <c r="F13" s="86">
        <v>244</v>
      </c>
      <c r="G13" s="61">
        <v>460</v>
      </c>
      <c r="H13" s="84">
        <v>720</v>
      </c>
      <c r="I13" s="61">
        <v>460</v>
      </c>
      <c r="J13" s="61">
        <v>460</v>
      </c>
      <c r="K13" s="60">
        <f t="shared" si="1"/>
        <v>2100</v>
      </c>
      <c r="L13" s="57"/>
    </row>
    <row r="14" spans="1:12" ht="51.75">
      <c r="A14" s="124" t="s">
        <v>20</v>
      </c>
      <c r="B14" s="185"/>
      <c r="C14" s="86" t="s">
        <v>147</v>
      </c>
      <c r="D14" s="86" t="s">
        <v>148</v>
      </c>
      <c r="E14" s="86" t="s">
        <v>149</v>
      </c>
      <c r="F14" s="86">
        <v>244</v>
      </c>
      <c r="G14" s="61">
        <v>124.7</v>
      </c>
      <c r="H14" s="84">
        <f>80-50</f>
        <v>30</v>
      </c>
      <c r="I14" s="61">
        <v>80</v>
      </c>
      <c r="J14" s="61">
        <v>80</v>
      </c>
      <c r="K14" s="60">
        <f t="shared" si="1"/>
        <v>314.7</v>
      </c>
      <c r="L14" s="57" t="s">
        <v>16</v>
      </c>
    </row>
    <row r="15" spans="1:12" ht="25.5">
      <c r="A15" s="124" t="s">
        <v>21</v>
      </c>
      <c r="B15" s="185"/>
      <c r="C15" s="86" t="s">
        <v>147</v>
      </c>
      <c r="D15" s="86" t="s">
        <v>148</v>
      </c>
      <c r="E15" s="86" t="s">
        <v>149</v>
      </c>
      <c r="F15" s="86">
        <v>244</v>
      </c>
      <c r="G15" s="61">
        <v>20</v>
      </c>
      <c r="H15" s="84">
        <v>20</v>
      </c>
      <c r="I15" s="61">
        <v>20</v>
      </c>
      <c r="J15" s="61">
        <v>20</v>
      </c>
      <c r="K15" s="60">
        <f t="shared" si="1"/>
        <v>80</v>
      </c>
      <c r="L15" s="57"/>
    </row>
    <row r="16" spans="1:12" ht="51.75">
      <c r="A16" s="124" t="s">
        <v>22</v>
      </c>
      <c r="B16" s="185"/>
      <c r="C16" s="86" t="s">
        <v>147</v>
      </c>
      <c r="D16" s="86" t="s">
        <v>148</v>
      </c>
      <c r="E16" s="86" t="s">
        <v>149</v>
      </c>
      <c r="F16" s="86">
        <v>244</v>
      </c>
      <c r="G16" s="61">
        <v>30</v>
      </c>
      <c r="H16" s="84">
        <v>30</v>
      </c>
      <c r="I16" s="61">
        <v>30</v>
      </c>
      <c r="J16" s="61">
        <v>30</v>
      </c>
      <c r="K16" s="60">
        <f t="shared" si="1"/>
        <v>120</v>
      </c>
      <c r="L16" s="57" t="s">
        <v>17</v>
      </c>
    </row>
    <row r="17" spans="1:12" ht="38.25">
      <c r="A17" s="124" t="s">
        <v>23</v>
      </c>
      <c r="B17" s="185"/>
      <c r="C17" s="86" t="s">
        <v>147</v>
      </c>
      <c r="D17" s="86" t="s">
        <v>148</v>
      </c>
      <c r="E17" s="86" t="s">
        <v>149</v>
      </c>
      <c r="F17" s="86">
        <v>244</v>
      </c>
      <c r="G17" s="61">
        <v>10</v>
      </c>
      <c r="H17" s="84">
        <v>10</v>
      </c>
      <c r="I17" s="61">
        <v>10</v>
      </c>
      <c r="J17" s="61">
        <v>10</v>
      </c>
      <c r="K17" s="60">
        <f t="shared" si="1"/>
        <v>40</v>
      </c>
      <c r="L17" s="77"/>
    </row>
    <row r="18" spans="1:12" ht="38.25">
      <c r="A18" s="124" t="s">
        <v>24</v>
      </c>
      <c r="B18" s="185"/>
      <c r="C18" s="86" t="s">
        <v>147</v>
      </c>
      <c r="D18" s="86" t="s">
        <v>148</v>
      </c>
      <c r="E18" s="86" t="s">
        <v>149</v>
      </c>
      <c r="F18" s="86">
        <v>244</v>
      </c>
      <c r="G18" s="61">
        <v>79.2</v>
      </c>
      <c r="H18" s="84">
        <v>79.2</v>
      </c>
      <c r="I18" s="61">
        <v>79.2</v>
      </c>
      <c r="J18" s="61">
        <v>79.2</v>
      </c>
      <c r="K18" s="60">
        <f t="shared" si="1"/>
        <v>316.8</v>
      </c>
      <c r="L18" s="91"/>
    </row>
    <row r="19" spans="1:12" ht="25.5">
      <c r="A19" s="124" t="s">
        <v>25</v>
      </c>
      <c r="B19" s="185"/>
      <c r="C19" s="86" t="s">
        <v>147</v>
      </c>
      <c r="D19" s="86" t="s">
        <v>148</v>
      </c>
      <c r="E19" s="86" t="s">
        <v>149</v>
      </c>
      <c r="F19" s="86">
        <v>244</v>
      </c>
      <c r="G19" s="61">
        <v>20</v>
      </c>
      <c r="H19" s="84">
        <v>20</v>
      </c>
      <c r="I19" s="61">
        <v>20</v>
      </c>
      <c r="J19" s="61">
        <v>20</v>
      </c>
      <c r="K19" s="60">
        <f t="shared" si="1"/>
        <v>80</v>
      </c>
      <c r="L19" s="91"/>
    </row>
    <row r="20" spans="1:12" ht="25.5">
      <c r="A20" s="124" t="s">
        <v>26</v>
      </c>
      <c r="B20" s="186"/>
      <c r="C20" s="86" t="s">
        <v>147</v>
      </c>
      <c r="D20" s="86" t="s">
        <v>148</v>
      </c>
      <c r="E20" s="86" t="s">
        <v>149</v>
      </c>
      <c r="F20" s="86">
        <v>244</v>
      </c>
      <c r="G20" s="61">
        <v>37</v>
      </c>
      <c r="H20" s="84">
        <v>37</v>
      </c>
      <c r="I20" s="61">
        <v>37</v>
      </c>
      <c r="J20" s="61">
        <v>37</v>
      </c>
      <c r="K20" s="60">
        <f t="shared" si="1"/>
        <v>148</v>
      </c>
      <c r="L20" s="91"/>
    </row>
    <row r="21" spans="1:12">
      <c r="A21" s="11" t="s">
        <v>27</v>
      </c>
      <c r="B21" s="12"/>
      <c r="C21" s="87" t="s">
        <v>147</v>
      </c>
      <c r="D21" s="87" t="s">
        <v>148</v>
      </c>
      <c r="E21" s="87" t="s">
        <v>149</v>
      </c>
      <c r="F21" s="87">
        <v>244</v>
      </c>
      <c r="G21" s="63">
        <f>SUM(G10:G20)</f>
        <v>780.90000000000009</v>
      </c>
      <c r="H21" s="65">
        <f>SUM(H10:H20)</f>
        <v>1171.2</v>
      </c>
      <c r="I21" s="63">
        <f>SUM(I10:I20)</f>
        <v>736.2</v>
      </c>
      <c r="J21" s="63">
        <f t="shared" ref="J21:K21" si="2">SUM(J10:J20)</f>
        <v>736.2</v>
      </c>
      <c r="K21" s="63">
        <f t="shared" si="2"/>
        <v>3424.5</v>
      </c>
      <c r="L21" s="91"/>
    </row>
    <row r="22" spans="1:12" ht="36" customHeight="1">
      <c r="A22" s="124" t="s">
        <v>137</v>
      </c>
      <c r="B22" s="184" t="s">
        <v>19</v>
      </c>
      <c r="C22" s="86" t="s">
        <v>147</v>
      </c>
      <c r="D22" s="86" t="s">
        <v>148</v>
      </c>
      <c r="E22" s="86" t="s">
        <v>149</v>
      </c>
      <c r="F22" s="86">
        <v>612</v>
      </c>
      <c r="G22" s="61">
        <v>361.4</v>
      </c>
      <c r="H22" s="84">
        <f>408.8-70</f>
        <v>338.8</v>
      </c>
      <c r="I22" s="61">
        <v>408.8</v>
      </c>
      <c r="J22" s="61">
        <v>408.8</v>
      </c>
      <c r="K22" s="60">
        <f>G22+H22+I22+J22</f>
        <v>1517.8</v>
      </c>
      <c r="L22" s="91"/>
    </row>
    <row r="23" spans="1:12" ht="25.5">
      <c r="A23" s="124" t="s">
        <v>28</v>
      </c>
      <c r="B23" s="186"/>
      <c r="C23" s="86" t="s">
        <v>147</v>
      </c>
      <c r="D23" s="86" t="s">
        <v>148</v>
      </c>
      <c r="E23" s="86" t="s">
        <v>149</v>
      </c>
      <c r="F23" s="86">
        <v>612</v>
      </c>
      <c r="G23" s="61">
        <v>47.4</v>
      </c>
      <c r="H23" s="84">
        <v>0</v>
      </c>
      <c r="I23" s="61">
        <v>0</v>
      </c>
      <c r="J23" s="61">
        <v>0</v>
      </c>
      <c r="K23" s="60">
        <f t="shared" si="1"/>
        <v>47.4</v>
      </c>
      <c r="L23" s="91"/>
    </row>
    <row r="24" spans="1:12">
      <c r="A24" s="11" t="s">
        <v>27</v>
      </c>
      <c r="B24" s="12"/>
      <c r="C24" s="88">
        <v>24</v>
      </c>
      <c r="D24" s="88">
        <v>801</v>
      </c>
      <c r="E24" s="88">
        <v>818871</v>
      </c>
      <c r="F24" s="88">
        <v>612</v>
      </c>
      <c r="G24" s="65">
        <f>SUM(G22:G23)</f>
        <v>408.79999999999995</v>
      </c>
      <c r="H24" s="65">
        <f t="shared" ref="H24:J24" si="3">SUM(H22:H23)</f>
        <v>338.8</v>
      </c>
      <c r="I24" s="65">
        <f t="shared" si="3"/>
        <v>408.8</v>
      </c>
      <c r="J24" s="65">
        <f t="shared" si="3"/>
        <v>408.8</v>
      </c>
      <c r="K24" s="60">
        <f t="shared" si="1"/>
        <v>1565.1999999999998</v>
      </c>
      <c r="L24" s="91"/>
    </row>
    <row r="25" spans="1:12" ht="71.25" customHeight="1">
      <c r="A25" s="124" t="s">
        <v>36</v>
      </c>
      <c r="B25" s="2" t="s">
        <v>19</v>
      </c>
      <c r="C25" s="86" t="s">
        <v>147</v>
      </c>
      <c r="D25" s="86" t="s">
        <v>152</v>
      </c>
      <c r="E25" s="86" t="s">
        <v>153</v>
      </c>
      <c r="F25" s="86">
        <v>540</v>
      </c>
      <c r="G25" s="61">
        <v>102.3</v>
      </c>
      <c r="H25" s="84">
        <v>130</v>
      </c>
      <c r="I25" s="61">
        <v>130</v>
      </c>
      <c r="J25" s="61">
        <v>130</v>
      </c>
      <c r="K25" s="60">
        <f t="shared" si="1"/>
        <v>492.3</v>
      </c>
      <c r="L25" s="91"/>
    </row>
    <row r="26" spans="1:12" ht="56.25" customHeight="1">
      <c r="A26" s="92" t="s">
        <v>140</v>
      </c>
      <c r="B26" s="93"/>
      <c r="C26" s="94"/>
      <c r="D26" s="94"/>
      <c r="E26" s="94"/>
      <c r="F26" s="94"/>
      <c r="G26" s="95">
        <v>0</v>
      </c>
      <c r="H26" s="128">
        <v>408</v>
      </c>
      <c r="I26" s="96">
        <v>408</v>
      </c>
      <c r="J26" s="96">
        <v>408</v>
      </c>
      <c r="K26" s="60">
        <f t="shared" si="1"/>
        <v>1224</v>
      </c>
      <c r="L26" s="91"/>
    </row>
    <row r="27" spans="1:12" ht="67.5" customHeight="1">
      <c r="A27" s="97" t="s">
        <v>141</v>
      </c>
      <c r="B27" s="188" t="s">
        <v>19</v>
      </c>
      <c r="C27" s="98" t="s">
        <v>147</v>
      </c>
      <c r="D27" s="98" t="s">
        <v>148</v>
      </c>
      <c r="E27" s="98" t="s">
        <v>154</v>
      </c>
      <c r="F27" s="98">
        <v>540</v>
      </c>
      <c r="G27" s="99">
        <v>0</v>
      </c>
      <c r="H27" s="100">
        <v>99</v>
      </c>
      <c r="I27" s="100">
        <v>99</v>
      </c>
      <c r="J27" s="100">
        <v>99</v>
      </c>
      <c r="K27" s="60">
        <f t="shared" si="1"/>
        <v>297</v>
      </c>
      <c r="L27" s="91"/>
    </row>
    <row r="28" spans="1:12" ht="57" customHeight="1">
      <c r="A28" s="97" t="s">
        <v>142</v>
      </c>
      <c r="B28" s="189"/>
      <c r="C28" s="98" t="s">
        <v>147</v>
      </c>
      <c r="D28" s="98" t="s">
        <v>148</v>
      </c>
      <c r="E28" s="98" t="s">
        <v>154</v>
      </c>
      <c r="F28" s="98">
        <v>540</v>
      </c>
      <c r="G28" s="99">
        <v>0</v>
      </c>
      <c r="H28" s="100">
        <v>85</v>
      </c>
      <c r="I28" s="100">
        <v>85</v>
      </c>
      <c r="J28" s="100">
        <v>85</v>
      </c>
      <c r="K28" s="60">
        <f t="shared" si="1"/>
        <v>255</v>
      </c>
      <c r="L28" s="91"/>
    </row>
    <row r="29" spans="1:12" ht="54.75" customHeight="1">
      <c r="A29" s="97" t="s">
        <v>143</v>
      </c>
      <c r="B29" s="189"/>
      <c r="C29" s="98" t="s">
        <v>147</v>
      </c>
      <c r="D29" s="98" t="s">
        <v>148</v>
      </c>
      <c r="E29" s="98" t="s">
        <v>154</v>
      </c>
      <c r="F29" s="98">
        <v>880</v>
      </c>
      <c r="G29" s="99">
        <v>0</v>
      </c>
      <c r="H29" s="100">
        <v>25</v>
      </c>
      <c r="I29" s="100">
        <v>25</v>
      </c>
      <c r="J29" s="100">
        <v>25</v>
      </c>
      <c r="K29" s="60">
        <f t="shared" si="1"/>
        <v>75</v>
      </c>
      <c r="L29" s="91"/>
    </row>
    <row r="30" spans="1:12" ht="71.25" customHeight="1">
      <c r="A30" s="97" t="s">
        <v>144</v>
      </c>
      <c r="B30" s="189"/>
      <c r="C30" s="98" t="s">
        <v>147</v>
      </c>
      <c r="D30" s="98">
        <v>801</v>
      </c>
      <c r="E30" s="98">
        <v>818840</v>
      </c>
      <c r="F30" s="98">
        <v>540</v>
      </c>
      <c r="G30" s="99">
        <v>0</v>
      </c>
      <c r="H30" s="100">
        <v>126</v>
      </c>
      <c r="I30" s="100">
        <v>126</v>
      </c>
      <c r="J30" s="100">
        <v>126</v>
      </c>
      <c r="K30" s="60">
        <f t="shared" si="1"/>
        <v>378</v>
      </c>
      <c r="L30" s="91"/>
    </row>
    <row r="31" spans="1:12" ht="54" customHeight="1">
      <c r="A31" s="97" t="s">
        <v>145</v>
      </c>
      <c r="B31" s="190"/>
      <c r="C31" s="98">
        <v>24</v>
      </c>
      <c r="D31" s="98" t="s">
        <v>148</v>
      </c>
      <c r="E31" s="98" t="s">
        <v>154</v>
      </c>
      <c r="F31" s="98">
        <v>540</v>
      </c>
      <c r="G31" s="99">
        <v>0</v>
      </c>
      <c r="H31" s="100">
        <v>73</v>
      </c>
      <c r="I31" s="100">
        <v>73</v>
      </c>
      <c r="J31" s="100">
        <v>73</v>
      </c>
      <c r="K31" s="60">
        <f t="shared" si="1"/>
        <v>219</v>
      </c>
      <c r="L31" s="91"/>
    </row>
    <row r="32" spans="1:12" ht="48.75" customHeight="1">
      <c r="A32" s="11" t="s">
        <v>29</v>
      </c>
      <c r="B32" s="58"/>
      <c r="C32" s="89"/>
      <c r="D32" s="89"/>
      <c r="E32" s="89"/>
      <c r="F32" s="89"/>
      <c r="G32" s="63">
        <f>SUM(G33:G34)</f>
        <v>35</v>
      </c>
      <c r="H32" s="63">
        <f t="shared" ref="H32:J32" si="4">SUM(H33:H34)</f>
        <v>20</v>
      </c>
      <c r="I32" s="63">
        <f t="shared" si="4"/>
        <v>30</v>
      </c>
      <c r="J32" s="63">
        <f t="shared" si="4"/>
        <v>30</v>
      </c>
      <c r="K32" s="60">
        <f t="shared" si="1"/>
        <v>115</v>
      </c>
      <c r="L32" s="187" t="s">
        <v>30</v>
      </c>
    </row>
    <row r="33" spans="1:17" ht="84" customHeight="1">
      <c r="A33" s="187" t="s">
        <v>138</v>
      </c>
      <c r="B33" s="137" t="s">
        <v>19</v>
      </c>
      <c r="C33" s="86" t="s">
        <v>147</v>
      </c>
      <c r="D33" s="86" t="s">
        <v>148</v>
      </c>
      <c r="E33" s="86" t="s">
        <v>149</v>
      </c>
      <c r="F33" s="86">
        <v>244</v>
      </c>
      <c r="G33" s="61">
        <v>30</v>
      </c>
      <c r="H33" s="61">
        <v>20</v>
      </c>
      <c r="I33" s="61">
        <v>30</v>
      </c>
      <c r="J33" s="61">
        <v>30</v>
      </c>
      <c r="K33" s="60">
        <f t="shared" si="1"/>
        <v>110</v>
      </c>
      <c r="L33" s="187"/>
    </row>
    <row r="34" spans="1:17" ht="84" customHeight="1">
      <c r="A34" s="187"/>
      <c r="B34" s="139"/>
      <c r="C34" s="86" t="s">
        <v>147</v>
      </c>
      <c r="D34" s="86" t="s">
        <v>148</v>
      </c>
      <c r="E34" s="86" t="s">
        <v>155</v>
      </c>
      <c r="F34" s="86">
        <v>244</v>
      </c>
      <c r="G34" s="61">
        <v>5</v>
      </c>
      <c r="H34" s="61">
        <v>0</v>
      </c>
      <c r="I34" s="61">
        <v>0</v>
      </c>
      <c r="J34" s="61">
        <v>0</v>
      </c>
      <c r="K34" s="60">
        <f t="shared" si="1"/>
        <v>5</v>
      </c>
      <c r="L34" s="187"/>
    </row>
    <row r="35" spans="1:17" ht="54" customHeight="1">
      <c r="A35" s="48" t="s">
        <v>31</v>
      </c>
      <c r="B35" s="13"/>
      <c r="C35" s="87"/>
      <c r="D35" s="87"/>
      <c r="E35" s="87"/>
      <c r="F35" s="87"/>
      <c r="G35" s="63">
        <f>SUM(G36:G42)</f>
        <v>15861.2</v>
      </c>
      <c r="H35" s="63">
        <f>SUM(H36:H42)</f>
        <v>15589.700000000003</v>
      </c>
      <c r="I35" s="63">
        <f>SUM(I36:I42)</f>
        <v>14751.6</v>
      </c>
      <c r="J35" s="63">
        <f>SUM(J36:J42)</f>
        <v>14751.6</v>
      </c>
      <c r="K35" s="60">
        <f t="shared" si="1"/>
        <v>60954.1</v>
      </c>
      <c r="L35" s="59"/>
      <c r="Q35" t="s">
        <v>35</v>
      </c>
    </row>
    <row r="36" spans="1:17" ht="15" customHeight="1">
      <c r="A36" s="187" t="s">
        <v>33</v>
      </c>
      <c r="B36" s="137" t="s">
        <v>19</v>
      </c>
      <c r="C36" s="86" t="s">
        <v>147</v>
      </c>
      <c r="D36" s="86" t="s">
        <v>148</v>
      </c>
      <c r="E36" s="86" t="s">
        <v>156</v>
      </c>
      <c r="F36" s="86">
        <v>611</v>
      </c>
      <c r="G36" s="62">
        <v>14846</v>
      </c>
      <c r="H36" s="84">
        <f>14625.7-556</f>
        <v>14069.7</v>
      </c>
      <c r="I36" s="62">
        <v>14682.2</v>
      </c>
      <c r="J36" s="62">
        <v>14682.2</v>
      </c>
      <c r="K36" s="60">
        <f>G36+H36+I36+J36</f>
        <v>58280.100000000006</v>
      </c>
      <c r="L36" s="140" t="s">
        <v>32</v>
      </c>
    </row>
    <row r="37" spans="1:17">
      <c r="A37" s="187"/>
      <c r="B37" s="138"/>
      <c r="C37" s="86" t="s">
        <v>147</v>
      </c>
      <c r="D37" s="86" t="s">
        <v>148</v>
      </c>
      <c r="E37" s="86" t="s">
        <v>156</v>
      </c>
      <c r="F37" s="86">
        <v>612</v>
      </c>
      <c r="G37" s="61">
        <v>103.8</v>
      </c>
      <c r="H37" s="84">
        <v>183.2</v>
      </c>
      <c r="I37" s="61">
        <v>69.400000000000006</v>
      </c>
      <c r="J37" s="61">
        <v>69.400000000000006</v>
      </c>
      <c r="K37" s="60">
        <f t="shared" si="1"/>
        <v>425.79999999999995</v>
      </c>
      <c r="L37" s="140"/>
    </row>
    <row r="38" spans="1:17">
      <c r="A38" s="187"/>
      <c r="B38" s="138"/>
      <c r="C38" s="86" t="s">
        <v>147</v>
      </c>
      <c r="D38" s="86" t="s">
        <v>148</v>
      </c>
      <c r="E38" s="86" t="s">
        <v>157</v>
      </c>
      <c r="F38" s="86">
        <v>612</v>
      </c>
      <c r="G38" s="61">
        <v>540.1</v>
      </c>
      <c r="H38" s="84">
        <f>336.2+556</f>
        <v>892.2</v>
      </c>
      <c r="I38" s="61">
        <v>0</v>
      </c>
      <c r="J38" s="61">
        <v>0</v>
      </c>
      <c r="K38" s="60">
        <f t="shared" si="1"/>
        <v>1432.3000000000002</v>
      </c>
      <c r="L38" s="140"/>
    </row>
    <row r="39" spans="1:17">
      <c r="A39" s="187"/>
      <c r="B39" s="138"/>
      <c r="C39" s="86" t="s">
        <v>147</v>
      </c>
      <c r="D39" s="86" t="s">
        <v>148</v>
      </c>
      <c r="E39" s="86" t="s">
        <v>158</v>
      </c>
      <c r="F39" s="86">
        <v>612</v>
      </c>
      <c r="G39" s="61">
        <v>0</v>
      </c>
      <c r="H39" s="84">
        <v>3.4</v>
      </c>
      <c r="I39" s="61">
        <v>0</v>
      </c>
      <c r="J39" s="61">
        <v>0</v>
      </c>
      <c r="K39" s="60">
        <f t="shared" si="1"/>
        <v>3.4</v>
      </c>
      <c r="L39" s="140"/>
    </row>
    <row r="40" spans="1:17">
      <c r="A40" s="187"/>
      <c r="B40" s="138"/>
      <c r="C40" s="86" t="s">
        <v>147</v>
      </c>
      <c r="D40" s="86" t="s">
        <v>148</v>
      </c>
      <c r="E40" s="86" t="s">
        <v>159</v>
      </c>
      <c r="F40" s="86">
        <v>612</v>
      </c>
      <c r="G40" s="61">
        <v>253.4</v>
      </c>
      <c r="H40" s="84">
        <v>365.2</v>
      </c>
      <c r="I40" s="61">
        <v>0</v>
      </c>
      <c r="J40" s="61">
        <v>0</v>
      </c>
      <c r="K40" s="60">
        <f t="shared" si="1"/>
        <v>618.6</v>
      </c>
      <c r="L40" s="140"/>
    </row>
    <row r="41" spans="1:17">
      <c r="A41" s="187"/>
      <c r="B41" s="138"/>
      <c r="C41" s="86" t="s">
        <v>147</v>
      </c>
      <c r="D41" s="86" t="s">
        <v>148</v>
      </c>
      <c r="E41" s="86" t="s">
        <v>160</v>
      </c>
      <c r="F41" s="86">
        <v>612</v>
      </c>
      <c r="G41" s="61">
        <v>77.7</v>
      </c>
      <c r="H41" s="84">
        <v>76</v>
      </c>
      <c r="I41" s="61">
        <v>0</v>
      </c>
      <c r="J41" s="61">
        <v>0</v>
      </c>
      <c r="K41" s="60">
        <f t="shared" si="1"/>
        <v>153.69999999999999</v>
      </c>
      <c r="L41" s="140"/>
    </row>
    <row r="42" spans="1:17">
      <c r="A42" s="187"/>
      <c r="B42" s="138"/>
      <c r="C42" s="86" t="s">
        <v>147</v>
      </c>
      <c r="D42" s="86" t="s">
        <v>148</v>
      </c>
      <c r="E42" s="86" t="s">
        <v>161</v>
      </c>
      <c r="F42" s="86">
        <v>612</v>
      </c>
      <c r="G42" s="61">
        <v>40.200000000000003</v>
      </c>
      <c r="H42" s="84">
        <v>0</v>
      </c>
      <c r="I42" s="61">
        <v>0</v>
      </c>
      <c r="J42" s="61">
        <v>0</v>
      </c>
      <c r="K42" s="60">
        <f t="shared" si="1"/>
        <v>40.200000000000003</v>
      </c>
      <c r="L42" s="140"/>
    </row>
    <row r="43" spans="1:17">
      <c r="A43" s="78" t="s">
        <v>136</v>
      </c>
      <c r="B43" s="77"/>
      <c r="C43" s="86"/>
      <c r="D43" s="86"/>
      <c r="E43" s="86"/>
      <c r="F43" s="86"/>
      <c r="G43" s="61"/>
      <c r="H43" s="84"/>
      <c r="I43" s="61"/>
      <c r="J43" s="61"/>
      <c r="K43" s="60">
        <f t="shared" si="1"/>
        <v>0</v>
      </c>
      <c r="L43" s="76"/>
    </row>
    <row r="44" spans="1:17" ht="25.5">
      <c r="A44" s="48" t="s">
        <v>19</v>
      </c>
      <c r="B44" s="13"/>
      <c r="C44" s="87"/>
      <c r="D44" s="87"/>
      <c r="E44" s="87"/>
      <c r="F44" s="87"/>
      <c r="G44" s="64">
        <f>G9+G32+G35</f>
        <v>17188.2</v>
      </c>
      <c r="H44" s="64">
        <f>H9+H32+H35</f>
        <v>17657.700000000004</v>
      </c>
      <c r="I44" s="64">
        <f>I9+I32+I35</f>
        <v>16464.599999999999</v>
      </c>
      <c r="J44" s="64">
        <f>J9+J32+J35</f>
        <v>16464.599999999999</v>
      </c>
      <c r="K44" s="60">
        <f>G44+H44+I44+J44</f>
        <v>67775.100000000006</v>
      </c>
      <c r="L44" s="76"/>
    </row>
    <row r="45" spans="1:17" ht="46.5" customHeight="1">
      <c r="A45" s="15" t="s">
        <v>34</v>
      </c>
      <c r="B45" s="101"/>
      <c r="C45" s="102"/>
      <c r="D45" s="102"/>
      <c r="E45" s="102"/>
      <c r="F45" s="102"/>
      <c r="G45" s="65">
        <v>400</v>
      </c>
      <c r="H45" s="65">
        <v>400</v>
      </c>
      <c r="I45" s="65">
        <v>411.3</v>
      </c>
      <c r="J45" s="65">
        <v>411.3</v>
      </c>
      <c r="K45" s="65">
        <f>SUM(G45:J45)</f>
        <v>1622.6</v>
      </c>
      <c r="L45" s="103"/>
    </row>
    <row r="46" spans="1:17">
      <c r="G46" s="47">
        <f>G44+G45-G8</f>
        <v>0</v>
      </c>
      <c r="H46" s="47">
        <f>H44+H45-H8</f>
        <v>0</v>
      </c>
      <c r="I46" s="47">
        <f>I44+I45-I8</f>
        <v>0</v>
      </c>
      <c r="J46" s="47">
        <f>J44+J45-J8</f>
        <v>0</v>
      </c>
      <c r="K46" s="47">
        <f>K44+K45-K8</f>
        <v>0</v>
      </c>
    </row>
  </sheetData>
  <mergeCells count="19">
    <mergeCell ref="B12:B20"/>
    <mergeCell ref="B22:B23"/>
    <mergeCell ref="L36:L42"/>
    <mergeCell ref="A36:A42"/>
    <mergeCell ref="L32:L34"/>
    <mergeCell ref="A33:A34"/>
    <mergeCell ref="B33:B34"/>
    <mergeCell ref="B36:B42"/>
    <mergeCell ref="B27:B31"/>
    <mergeCell ref="A5:A7"/>
    <mergeCell ref="B5:B7"/>
    <mergeCell ref="C5:F5"/>
    <mergeCell ref="G5:K5"/>
    <mergeCell ref="L5:L7"/>
    <mergeCell ref="C6:C7"/>
    <mergeCell ref="D6:D7"/>
    <mergeCell ref="E6:E7"/>
    <mergeCell ref="F6:F7"/>
    <mergeCell ref="K6:K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L23"/>
  <sheetViews>
    <sheetView topLeftCell="C1" workbookViewId="0">
      <selection activeCell="D22" sqref="D22"/>
    </sheetView>
  </sheetViews>
  <sheetFormatPr defaultRowHeight="15"/>
  <cols>
    <col min="1" max="1" width="42.85546875" customWidth="1"/>
    <col min="2" max="2" width="11.5703125" customWidth="1"/>
    <col min="12" max="12" width="21.85546875" customWidth="1"/>
  </cols>
  <sheetData>
    <row r="3" spans="1:12">
      <c r="A3" s="141" t="s">
        <v>0</v>
      </c>
      <c r="B3" s="141" t="s">
        <v>1</v>
      </c>
      <c r="C3" s="141" t="s">
        <v>2</v>
      </c>
      <c r="D3" s="141"/>
      <c r="E3" s="141"/>
      <c r="F3" s="141"/>
      <c r="G3" s="141" t="s">
        <v>37</v>
      </c>
      <c r="H3" s="141"/>
      <c r="I3" s="141"/>
      <c r="J3" s="141"/>
      <c r="K3" s="141"/>
      <c r="L3" s="141" t="s">
        <v>4</v>
      </c>
    </row>
    <row r="4" spans="1:12" ht="63.75">
      <c r="A4" s="141"/>
      <c r="B4" s="141"/>
      <c r="C4" s="6" t="s">
        <v>1</v>
      </c>
      <c r="D4" s="6" t="s">
        <v>5</v>
      </c>
      <c r="E4" s="6" t="s">
        <v>6</v>
      </c>
      <c r="F4" s="6" t="s">
        <v>7</v>
      </c>
      <c r="G4" s="5" t="s">
        <v>38</v>
      </c>
      <c r="H4" s="5" t="s">
        <v>39</v>
      </c>
      <c r="I4" s="5" t="s">
        <v>40</v>
      </c>
      <c r="J4" s="5" t="s">
        <v>41</v>
      </c>
      <c r="K4" s="6" t="s">
        <v>12</v>
      </c>
      <c r="L4" s="141"/>
    </row>
    <row r="5" spans="1:12" ht="25.5">
      <c r="A5" s="8" t="s">
        <v>42</v>
      </c>
      <c r="B5" s="1"/>
      <c r="C5" s="90"/>
      <c r="D5" s="90"/>
      <c r="E5" s="90"/>
      <c r="F5" s="90"/>
      <c r="G5" s="60">
        <f>G6+G14+G23</f>
        <v>3605.7999999999997</v>
      </c>
      <c r="H5" s="60">
        <f>H6+H14+H23</f>
        <v>3237.3</v>
      </c>
      <c r="I5" s="60">
        <f t="shared" ref="I5:J5" si="0">I6+I14+I23</f>
        <v>2788.1000000000004</v>
      </c>
      <c r="J5" s="60">
        <f t="shared" si="0"/>
        <v>2788.1000000000004</v>
      </c>
      <c r="K5" s="60">
        <f>G5+H5+I5+J5</f>
        <v>12419.300000000001</v>
      </c>
      <c r="L5" s="8"/>
    </row>
    <row r="6" spans="1:12" ht="38.25">
      <c r="A6" s="8" t="s">
        <v>43</v>
      </c>
      <c r="B6" s="1"/>
      <c r="C6" s="90"/>
      <c r="D6" s="90"/>
      <c r="E6" s="90"/>
      <c r="F6" s="90"/>
      <c r="G6" s="60">
        <f>SUM(G7:G13)</f>
        <v>898</v>
      </c>
      <c r="H6" s="60">
        <f t="shared" ref="H6:J6" si="1">SUM(H7:H13)</f>
        <v>261.70000000000005</v>
      </c>
      <c r="I6" s="60">
        <f t="shared" si="1"/>
        <v>34.299999999999997</v>
      </c>
      <c r="J6" s="60">
        <f t="shared" si="1"/>
        <v>34.299999999999997</v>
      </c>
      <c r="K6" s="60">
        <f>G6+H6+I6+J6</f>
        <v>1228.3</v>
      </c>
      <c r="L6" s="8"/>
    </row>
    <row r="7" spans="1:12" ht="38.25">
      <c r="A7" s="8" t="s">
        <v>44</v>
      </c>
      <c r="B7" s="17" t="s">
        <v>19</v>
      </c>
      <c r="C7" s="86" t="s">
        <v>147</v>
      </c>
      <c r="D7" s="86" t="s">
        <v>148</v>
      </c>
      <c r="E7" s="86" t="s">
        <v>162</v>
      </c>
      <c r="F7" s="86">
        <v>612</v>
      </c>
      <c r="G7" s="61">
        <v>75.5</v>
      </c>
      <c r="H7" s="61">
        <v>0</v>
      </c>
      <c r="I7" s="61">
        <v>0</v>
      </c>
      <c r="J7" s="61">
        <v>0</v>
      </c>
      <c r="K7" s="60">
        <f t="shared" ref="K7:K23" si="2">G7+H7+I7+J7</f>
        <v>75.5</v>
      </c>
      <c r="L7" s="140" t="s">
        <v>45</v>
      </c>
    </row>
    <row r="8" spans="1:12" ht="63.75">
      <c r="A8" s="8" t="s">
        <v>46</v>
      </c>
      <c r="B8" s="17" t="s">
        <v>47</v>
      </c>
      <c r="C8" s="86" t="s">
        <v>147</v>
      </c>
      <c r="D8" s="86" t="s">
        <v>148</v>
      </c>
      <c r="E8" s="86" t="s">
        <v>163</v>
      </c>
      <c r="F8" s="86">
        <v>612</v>
      </c>
      <c r="G8" s="61">
        <v>18.899999999999999</v>
      </c>
      <c r="H8" s="61">
        <v>0</v>
      </c>
      <c r="I8" s="61">
        <v>0</v>
      </c>
      <c r="J8" s="61">
        <v>0</v>
      </c>
      <c r="K8" s="60">
        <f t="shared" si="2"/>
        <v>18.899999999999999</v>
      </c>
      <c r="L8" s="140"/>
    </row>
    <row r="9" spans="1:12" ht="43.5" customHeight="1">
      <c r="A9" s="9" t="s">
        <v>58</v>
      </c>
      <c r="B9" s="18" t="s">
        <v>48</v>
      </c>
      <c r="C9" s="104" t="s">
        <v>147</v>
      </c>
      <c r="D9" s="104" t="s">
        <v>148</v>
      </c>
      <c r="E9" s="104" t="s">
        <v>164</v>
      </c>
      <c r="F9" s="104">
        <v>612</v>
      </c>
      <c r="G9" s="66">
        <v>178.1</v>
      </c>
      <c r="H9" s="81">
        <v>189.3</v>
      </c>
      <c r="I9" s="66">
        <v>0</v>
      </c>
      <c r="J9" s="66">
        <v>0</v>
      </c>
      <c r="K9" s="60">
        <f>G9+H9+I9+J9</f>
        <v>367.4</v>
      </c>
      <c r="L9" s="8"/>
    </row>
    <row r="10" spans="1:12" ht="51">
      <c r="A10" s="8" t="s">
        <v>50</v>
      </c>
      <c r="B10" s="17" t="s">
        <v>47</v>
      </c>
      <c r="C10" s="86" t="s">
        <v>147</v>
      </c>
      <c r="D10" s="86" t="s">
        <v>148</v>
      </c>
      <c r="E10" s="86" t="s">
        <v>165</v>
      </c>
      <c r="F10" s="86">
        <v>612</v>
      </c>
      <c r="G10" s="61">
        <v>44.5</v>
      </c>
      <c r="H10" s="79">
        <v>47.4</v>
      </c>
      <c r="I10" s="61">
        <v>6.9</v>
      </c>
      <c r="J10" s="61">
        <v>6.9</v>
      </c>
      <c r="K10" s="60">
        <f>G10+H10+I10+J10</f>
        <v>105.70000000000002</v>
      </c>
      <c r="L10" s="8" t="s">
        <v>49</v>
      </c>
    </row>
    <row r="11" spans="1:12" ht="38.25">
      <c r="A11" s="10" t="s">
        <v>51</v>
      </c>
      <c r="B11" s="19"/>
      <c r="C11" s="86" t="s">
        <v>147</v>
      </c>
      <c r="D11" s="86" t="s">
        <v>148</v>
      </c>
      <c r="E11" s="86" t="s">
        <v>166</v>
      </c>
      <c r="F11" s="86">
        <v>612</v>
      </c>
      <c r="G11" s="62">
        <v>0</v>
      </c>
      <c r="H11" s="79">
        <v>24.7</v>
      </c>
      <c r="I11" s="62">
        <v>27.4</v>
      </c>
      <c r="J11" s="62">
        <v>27.4</v>
      </c>
      <c r="K11" s="60">
        <f t="shared" si="2"/>
        <v>79.5</v>
      </c>
      <c r="L11" s="187" t="s">
        <v>49</v>
      </c>
    </row>
    <row r="12" spans="1:12" ht="63.75">
      <c r="A12" s="10" t="s">
        <v>52</v>
      </c>
      <c r="B12" s="19"/>
      <c r="C12" s="86" t="s">
        <v>147</v>
      </c>
      <c r="D12" s="86" t="s">
        <v>148</v>
      </c>
      <c r="E12" s="86" t="s">
        <v>167</v>
      </c>
      <c r="F12" s="86">
        <v>612</v>
      </c>
      <c r="G12" s="62">
        <v>0</v>
      </c>
      <c r="H12" s="79">
        <v>0.3</v>
      </c>
      <c r="I12" s="62">
        <v>0</v>
      </c>
      <c r="J12" s="62">
        <v>0</v>
      </c>
      <c r="K12" s="60">
        <f t="shared" si="2"/>
        <v>0.3</v>
      </c>
      <c r="L12" s="187"/>
    </row>
    <row r="13" spans="1:12" ht="51">
      <c r="A13" s="10" t="s">
        <v>53</v>
      </c>
      <c r="B13" s="20" t="s">
        <v>19</v>
      </c>
      <c r="C13" s="105" t="s">
        <v>147</v>
      </c>
      <c r="D13" s="105" t="s">
        <v>148</v>
      </c>
      <c r="E13" s="105" t="s">
        <v>168</v>
      </c>
      <c r="F13" s="105">
        <v>540</v>
      </c>
      <c r="G13" s="62">
        <v>581</v>
      </c>
      <c r="H13" s="62">
        <v>0</v>
      </c>
      <c r="I13" s="62">
        <v>0</v>
      </c>
      <c r="J13" s="62">
        <v>0</v>
      </c>
      <c r="K13" s="60">
        <f t="shared" si="2"/>
        <v>581</v>
      </c>
      <c r="L13" s="10" t="s">
        <v>54</v>
      </c>
    </row>
    <row r="14" spans="1:12" ht="25.5">
      <c r="A14" s="8" t="s">
        <v>55</v>
      </c>
      <c r="B14" s="17"/>
      <c r="C14" s="86"/>
      <c r="D14" s="86"/>
      <c r="E14" s="86"/>
      <c r="F14" s="86"/>
      <c r="G14" s="60">
        <f>SUM(G16:G20)</f>
        <v>2701.8999999999996</v>
      </c>
      <c r="H14" s="60">
        <f>H15+H16+H17+H18</f>
        <v>2975.6</v>
      </c>
      <c r="I14" s="60">
        <f t="shared" ref="I14:J14" si="3">SUM(I16:I20)</f>
        <v>2753.8</v>
      </c>
      <c r="J14" s="60">
        <f t="shared" si="3"/>
        <v>2753.8</v>
      </c>
      <c r="K14" s="60">
        <f t="shared" si="2"/>
        <v>11185.099999999999</v>
      </c>
      <c r="L14" s="194" t="s">
        <v>57</v>
      </c>
    </row>
    <row r="15" spans="1:12">
      <c r="A15" s="75"/>
      <c r="B15" s="74"/>
      <c r="C15" s="86" t="s">
        <v>147</v>
      </c>
      <c r="D15" s="86" t="s">
        <v>148</v>
      </c>
      <c r="E15" s="86" t="s">
        <v>169</v>
      </c>
      <c r="F15" s="86">
        <v>612</v>
      </c>
      <c r="G15" s="60">
        <v>0</v>
      </c>
      <c r="H15" s="60">
        <v>62.2</v>
      </c>
      <c r="I15" s="60">
        <v>0</v>
      </c>
      <c r="J15" s="60">
        <v>0</v>
      </c>
      <c r="K15" s="60">
        <f t="shared" si="2"/>
        <v>62.2</v>
      </c>
      <c r="L15" s="195"/>
    </row>
    <row r="16" spans="1:12" ht="15" customHeight="1">
      <c r="A16" s="194" t="s">
        <v>56</v>
      </c>
      <c r="B16" s="191" t="s">
        <v>47</v>
      </c>
      <c r="C16" s="86" t="s">
        <v>147</v>
      </c>
      <c r="D16" s="86" t="s">
        <v>148</v>
      </c>
      <c r="E16" s="86" t="s">
        <v>170</v>
      </c>
      <c r="F16" s="86">
        <v>611</v>
      </c>
      <c r="G16" s="62">
        <v>2637.7</v>
      </c>
      <c r="H16" s="62">
        <v>2760</v>
      </c>
      <c r="I16" s="62">
        <v>2578.5</v>
      </c>
      <c r="J16" s="62">
        <v>2578.5</v>
      </c>
      <c r="K16" s="60">
        <f t="shared" si="2"/>
        <v>10554.7</v>
      </c>
      <c r="L16" s="195"/>
    </row>
    <row r="17" spans="1:12">
      <c r="A17" s="195"/>
      <c r="B17" s="192"/>
      <c r="C17" s="86" t="s">
        <v>147</v>
      </c>
      <c r="D17" s="86" t="s">
        <v>148</v>
      </c>
      <c r="E17" s="86" t="s">
        <v>170</v>
      </c>
      <c r="F17" s="86">
        <v>612</v>
      </c>
      <c r="G17" s="61">
        <v>25</v>
      </c>
      <c r="H17" s="79">
        <v>134.5</v>
      </c>
      <c r="I17" s="61">
        <v>175.3</v>
      </c>
      <c r="J17" s="61">
        <v>175.3</v>
      </c>
      <c r="K17" s="60">
        <f t="shared" si="2"/>
        <v>510.1</v>
      </c>
      <c r="L17" s="195"/>
    </row>
    <row r="18" spans="1:12">
      <c r="A18" s="195"/>
      <c r="B18" s="192"/>
      <c r="C18" s="86" t="s">
        <v>147</v>
      </c>
      <c r="D18" s="86" t="s">
        <v>148</v>
      </c>
      <c r="E18" s="86" t="s">
        <v>171</v>
      </c>
      <c r="F18" s="86">
        <v>612</v>
      </c>
      <c r="G18" s="61">
        <v>31.6</v>
      </c>
      <c r="H18" s="79">
        <v>18.899999999999999</v>
      </c>
      <c r="I18" s="61">
        <v>0</v>
      </c>
      <c r="J18" s="61">
        <v>0</v>
      </c>
      <c r="K18" s="60">
        <f t="shared" si="2"/>
        <v>50.5</v>
      </c>
      <c r="L18" s="195"/>
    </row>
    <row r="19" spans="1:12">
      <c r="A19" s="195"/>
      <c r="B19" s="192"/>
      <c r="C19" s="86" t="s">
        <v>147</v>
      </c>
      <c r="D19" s="86" t="s">
        <v>148</v>
      </c>
      <c r="E19" s="86" t="s">
        <v>172</v>
      </c>
      <c r="F19" s="86">
        <v>612</v>
      </c>
      <c r="G19" s="61">
        <v>5.2</v>
      </c>
      <c r="H19" s="61">
        <v>0</v>
      </c>
      <c r="I19" s="61">
        <v>0</v>
      </c>
      <c r="J19" s="61">
        <v>0</v>
      </c>
      <c r="K19" s="60">
        <f t="shared" si="2"/>
        <v>5.2</v>
      </c>
      <c r="L19" s="195"/>
    </row>
    <row r="20" spans="1:12" ht="15.75" customHeight="1">
      <c r="A20" s="196"/>
      <c r="B20" s="193"/>
      <c r="C20" s="90" t="s">
        <v>147</v>
      </c>
      <c r="D20" s="90" t="s">
        <v>148</v>
      </c>
      <c r="E20" s="90" t="s">
        <v>173</v>
      </c>
      <c r="F20" s="90">
        <v>612</v>
      </c>
      <c r="G20" s="61">
        <v>2.4</v>
      </c>
      <c r="H20" s="61">
        <v>0</v>
      </c>
      <c r="I20" s="61">
        <v>0</v>
      </c>
      <c r="J20" s="61">
        <v>0</v>
      </c>
      <c r="K20" s="60">
        <f t="shared" si="2"/>
        <v>2.4</v>
      </c>
      <c r="L20" s="196"/>
    </row>
    <row r="21" spans="1:12" ht="15.75" customHeight="1">
      <c r="A21" s="45" t="s">
        <v>136</v>
      </c>
      <c r="B21" s="44"/>
      <c r="C21" s="90"/>
      <c r="D21" s="90"/>
      <c r="E21" s="90"/>
      <c r="F21" s="90"/>
      <c r="G21" s="61"/>
      <c r="H21" s="61"/>
      <c r="I21" s="61"/>
      <c r="J21" s="61"/>
      <c r="K21" s="60">
        <f t="shared" si="2"/>
        <v>0</v>
      </c>
      <c r="L21" s="45"/>
    </row>
    <row r="22" spans="1:12" ht="15.75" customHeight="1">
      <c r="A22" s="49" t="s">
        <v>19</v>
      </c>
      <c r="B22" s="50"/>
      <c r="C22" s="106"/>
      <c r="D22" s="106"/>
      <c r="E22" s="106"/>
      <c r="F22" s="106"/>
      <c r="G22" s="60">
        <f>G6+G14</f>
        <v>3599.8999999999996</v>
      </c>
      <c r="H22" s="60">
        <f t="shared" ref="H22:J22" si="4">H6+H14</f>
        <v>3237.3</v>
      </c>
      <c r="I22" s="60">
        <f t="shared" si="4"/>
        <v>2788.1000000000004</v>
      </c>
      <c r="J22" s="60">
        <f t="shared" si="4"/>
        <v>2788.1000000000004</v>
      </c>
      <c r="K22" s="60">
        <f t="shared" si="2"/>
        <v>12413.4</v>
      </c>
      <c r="L22" s="45"/>
    </row>
    <row r="23" spans="1:12">
      <c r="A23" s="21" t="s">
        <v>59</v>
      </c>
      <c r="B23" s="21"/>
      <c r="C23" s="107"/>
      <c r="D23" s="107"/>
      <c r="E23" s="107"/>
      <c r="F23" s="107"/>
      <c r="G23" s="60">
        <v>5.9</v>
      </c>
      <c r="H23" s="60">
        <v>0</v>
      </c>
      <c r="I23" s="60">
        <v>0</v>
      </c>
      <c r="J23" s="60">
        <v>0</v>
      </c>
      <c r="K23" s="60">
        <f t="shared" si="2"/>
        <v>5.9</v>
      </c>
      <c r="L23" s="8"/>
    </row>
  </sheetData>
  <mergeCells count="10">
    <mergeCell ref="B16:B20"/>
    <mergeCell ref="A16:A20"/>
    <mergeCell ref="L14:L20"/>
    <mergeCell ref="L11:L12"/>
    <mergeCell ref="A3:A4"/>
    <mergeCell ref="B3:B4"/>
    <mergeCell ref="C3:F3"/>
    <mergeCell ref="G3:K3"/>
    <mergeCell ref="L3:L4"/>
    <mergeCell ref="L7:L8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L19"/>
  <sheetViews>
    <sheetView tabSelected="1" workbookViewId="0">
      <selection activeCell="H6" sqref="H6"/>
    </sheetView>
  </sheetViews>
  <sheetFormatPr defaultRowHeight="15"/>
  <cols>
    <col min="1" max="1" width="34.5703125" customWidth="1"/>
    <col min="12" max="12" width="18.5703125" customWidth="1"/>
  </cols>
  <sheetData>
    <row r="3" spans="1:12">
      <c r="A3" s="197" t="s">
        <v>60</v>
      </c>
      <c r="B3" s="197" t="s">
        <v>61</v>
      </c>
      <c r="C3" s="197" t="s">
        <v>2</v>
      </c>
      <c r="D3" s="197"/>
      <c r="E3" s="197"/>
      <c r="F3" s="197"/>
      <c r="G3" s="198" t="s">
        <v>62</v>
      </c>
      <c r="H3" s="198"/>
      <c r="I3" s="198"/>
      <c r="J3" s="198"/>
      <c r="K3" s="198"/>
      <c r="L3" s="197" t="s">
        <v>64</v>
      </c>
    </row>
    <row r="4" spans="1:12">
      <c r="A4" s="197"/>
      <c r="B4" s="197"/>
      <c r="C4" s="197"/>
      <c r="D4" s="197"/>
      <c r="E4" s="197"/>
      <c r="F4" s="197"/>
      <c r="G4" s="198" t="s">
        <v>63</v>
      </c>
      <c r="H4" s="198"/>
      <c r="I4" s="198"/>
      <c r="J4" s="198"/>
      <c r="K4" s="198"/>
      <c r="L4" s="197"/>
    </row>
    <row r="5" spans="1:12" ht="64.5">
      <c r="A5" s="197"/>
      <c r="B5" s="197"/>
      <c r="C5" s="22" t="s">
        <v>1</v>
      </c>
      <c r="D5" s="22" t="s">
        <v>5</v>
      </c>
      <c r="E5" s="22" t="s">
        <v>6</v>
      </c>
      <c r="F5" s="22" t="s">
        <v>7</v>
      </c>
      <c r="G5" s="23" t="s">
        <v>38</v>
      </c>
      <c r="H5" s="23" t="s">
        <v>39</v>
      </c>
      <c r="I5" s="23" t="s">
        <v>40</v>
      </c>
      <c r="J5" s="24" t="s">
        <v>41</v>
      </c>
      <c r="K5" s="22" t="s">
        <v>12</v>
      </c>
      <c r="L5" s="197"/>
    </row>
    <row r="6" spans="1:12" ht="76.5">
      <c r="A6" s="29" t="s">
        <v>65</v>
      </c>
      <c r="B6" s="25"/>
      <c r="C6" s="108"/>
      <c r="D6" s="108"/>
      <c r="E6" s="108"/>
      <c r="F6" s="108"/>
      <c r="G6" s="71">
        <f>G7+G13</f>
        <v>4755.8</v>
      </c>
      <c r="H6" s="71">
        <f t="shared" ref="H6:J6" si="0">H7+H13</f>
        <v>5102.9000000000005</v>
      </c>
      <c r="I6" s="71">
        <f t="shared" si="0"/>
        <v>5031.7</v>
      </c>
      <c r="J6" s="71">
        <f t="shared" si="0"/>
        <v>5031.7</v>
      </c>
      <c r="K6" s="71">
        <f>G6+H6+I6+J6</f>
        <v>19922.100000000002</v>
      </c>
      <c r="L6" s="22"/>
    </row>
    <row r="7" spans="1:12" ht="63.75">
      <c r="A7" s="29" t="s">
        <v>66</v>
      </c>
      <c r="B7" s="26" t="s">
        <v>19</v>
      </c>
      <c r="C7" s="109"/>
      <c r="D7" s="109"/>
      <c r="E7" s="109"/>
      <c r="F7" s="109"/>
      <c r="G7" s="71">
        <f>SUM(G8:G12)</f>
        <v>4651.3</v>
      </c>
      <c r="H7" s="71">
        <f t="shared" ref="H7:J7" si="1">SUM(H8:H12)</f>
        <v>4996.3</v>
      </c>
      <c r="I7" s="71">
        <f t="shared" si="1"/>
        <v>4921.8</v>
      </c>
      <c r="J7" s="71">
        <f t="shared" si="1"/>
        <v>4921.8</v>
      </c>
      <c r="K7" s="71">
        <f>G7+H7+I7+J7</f>
        <v>19491.2</v>
      </c>
      <c r="L7" s="22"/>
    </row>
    <row r="8" spans="1:12" ht="28.5" customHeight="1">
      <c r="A8" s="203" t="s">
        <v>67</v>
      </c>
      <c r="B8" s="198" t="s">
        <v>19</v>
      </c>
      <c r="C8" s="109" t="s">
        <v>147</v>
      </c>
      <c r="D8" s="109" t="s">
        <v>174</v>
      </c>
      <c r="E8" s="109" t="s">
        <v>175</v>
      </c>
      <c r="F8" s="109">
        <v>111</v>
      </c>
      <c r="G8" s="72">
        <v>3694.3</v>
      </c>
      <c r="H8" s="83">
        <f>3879</f>
        <v>3879</v>
      </c>
      <c r="I8" s="72">
        <v>3831.1</v>
      </c>
      <c r="J8" s="72">
        <v>3831.1</v>
      </c>
      <c r="K8" s="71">
        <f>G8+H8+I8+J8</f>
        <v>15235.5</v>
      </c>
      <c r="L8" s="204" t="s">
        <v>68</v>
      </c>
    </row>
    <row r="9" spans="1:12" ht="28.5" customHeight="1">
      <c r="A9" s="203"/>
      <c r="B9" s="198"/>
      <c r="C9" s="110" t="s">
        <v>147</v>
      </c>
      <c r="D9" s="110" t="s">
        <v>174</v>
      </c>
      <c r="E9" s="110" t="s">
        <v>175</v>
      </c>
      <c r="F9" s="110">
        <v>112</v>
      </c>
      <c r="G9" s="72">
        <v>35</v>
      </c>
      <c r="H9" s="83">
        <v>78</v>
      </c>
      <c r="I9" s="72">
        <v>87</v>
      </c>
      <c r="J9" s="72">
        <v>87</v>
      </c>
      <c r="K9" s="71">
        <f t="shared" ref="K9:K19" si="2">G9+H9+I9+J9</f>
        <v>287</v>
      </c>
      <c r="L9" s="204"/>
    </row>
    <row r="10" spans="1:12" ht="28.5" customHeight="1">
      <c r="A10" s="203"/>
      <c r="B10" s="198"/>
      <c r="C10" s="110" t="s">
        <v>147</v>
      </c>
      <c r="D10" s="110" t="s">
        <v>174</v>
      </c>
      <c r="E10" s="110" t="s">
        <v>175</v>
      </c>
      <c r="F10" s="110">
        <v>244</v>
      </c>
      <c r="G10" s="72">
        <v>921.7</v>
      </c>
      <c r="H10" s="83">
        <v>1011.9</v>
      </c>
      <c r="I10" s="72">
        <v>1002.9</v>
      </c>
      <c r="J10" s="72">
        <v>1002.9</v>
      </c>
      <c r="K10" s="71">
        <f t="shared" si="2"/>
        <v>3939.4</v>
      </c>
      <c r="L10" s="204"/>
    </row>
    <row r="11" spans="1:12" ht="28.5" customHeight="1">
      <c r="A11" s="203"/>
      <c r="B11" s="198"/>
      <c r="C11" s="110" t="s">
        <v>147</v>
      </c>
      <c r="D11" s="110" t="s">
        <v>174</v>
      </c>
      <c r="E11" s="110" t="s">
        <v>182</v>
      </c>
      <c r="F11" s="110" t="s">
        <v>183</v>
      </c>
      <c r="G11" s="72">
        <v>0</v>
      </c>
      <c r="H11" s="83">
        <v>26.6</v>
      </c>
      <c r="I11" s="72">
        <v>0</v>
      </c>
      <c r="J11" s="72">
        <v>0</v>
      </c>
      <c r="K11" s="71">
        <f t="shared" si="2"/>
        <v>26.6</v>
      </c>
      <c r="L11" s="204"/>
    </row>
    <row r="12" spans="1:12" ht="28.5" customHeight="1">
      <c r="A12" s="203"/>
      <c r="B12" s="198"/>
      <c r="C12" s="110" t="s">
        <v>147</v>
      </c>
      <c r="D12" s="110" t="s">
        <v>174</v>
      </c>
      <c r="E12" s="110" t="s">
        <v>175</v>
      </c>
      <c r="F12" s="110">
        <v>852</v>
      </c>
      <c r="G12" s="72">
        <v>0.3</v>
      </c>
      <c r="H12" s="83">
        <v>0.8</v>
      </c>
      <c r="I12" s="72">
        <v>0.8</v>
      </c>
      <c r="J12" s="72">
        <v>0.8</v>
      </c>
      <c r="K12" s="71">
        <f t="shared" si="2"/>
        <v>2.7</v>
      </c>
      <c r="L12" s="204"/>
    </row>
    <row r="13" spans="1:12" ht="114.75">
      <c r="A13" s="29" t="s">
        <v>69</v>
      </c>
      <c r="B13" s="26" t="s">
        <v>19</v>
      </c>
      <c r="C13" s="110"/>
      <c r="D13" s="110"/>
      <c r="E13" s="110"/>
      <c r="F13" s="110"/>
      <c r="G13" s="71">
        <f>SUM(G14:G17)</f>
        <v>104.5</v>
      </c>
      <c r="H13" s="71">
        <f t="shared" ref="H13:J13" si="3">SUM(H14:H17)</f>
        <v>106.60000000000001</v>
      </c>
      <c r="I13" s="71">
        <f t="shared" si="3"/>
        <v>109.9</v>
      </c>
      <c r="J13" s="71">
        <f t="shared" si="3"/>
        <v>109.9</v>
      </c>
      <c r="K13" s="71">
        <f t="shared" si="2"/>
        <v>430.9</v>
      </c>
      <c r="L13" s="29"/>
    </row>
    <row r="14" spans="1:12" ht="25.5" customHeight="1">
      <c r="A14" s="30" t="s">
        <v>70</v>
      </c>
      <c r="B14" s="27" t="s">
        <v>19</v>
      </c>
      <c r="C14" s="110" t="s">
        <v>147</v>
      </c>
      <c r="D14" s="111" t="s">
        <v>174</v>
      </c>
      <c r="E14" s="111" t="s">
        <v>176</v>
      </c>
      <c r="F14" s="111">
        <v>111</v>
      </c>
      <c r="G14" s="73">
        <v>84.4</v>
      </c>
      <c r="H14" s="82">
        <v>88.4</v>
      </c>
      <c r="I14" s="73">
        <v>91.7</v>
      </c>
      <c r="J14" s="73">
        <v>91.7</v>
      </c>
      <c r="K14" s="71">
        <f t="shared" si="2"/>
        <v>356.2</v>
      </c>
      <c r="L14" s="201" t="s">
        <v>68</v>
      </c>
    </row>
    <row r="15" spans="1:12" ht="25.5" customHeight="1">
      <c r="A15" s="31"/>
      <c r="B15" s="28"/>
      <c r="C15" s="110" t="s">
        <v>147</v>
      </c>
      <c r="D15" s="110" t="s">
        <v>174</v>
      </c>
      <c r="E15" s="110" t="s">
        <v>176</v>
      </c>
      <c r="F15" s="110">
        <v>244</v>
      </c>
      <c r="G15" s="72">
        <v>18.100000000000001</v>
      </c>
      <c r="H15" s="83">
        <v>18.2</v>
      </c>
      <c r="I15" s="72">
        <v>18.2</v>
      </c>
      <c r="J15" s="72">
        <v>18.2</v>
      </c>
      <c r="K15" s="71">
        <f t="shared" si="2"/>
        <v>72.7</v>
      </c>
      <c r="L15" s="202"/>
    </row>
    <row r="16" spans="1:12" ht="63.75">
      <c r="A16" s="199" t="s">
        <v>71</v>
      </c>
      <c r="B16" s="26" t="s">
        <v>19</v>
      </c>
      <c r="C16" s="110" t="s">
        <v>147</v>
      </c>
      <c r="D16" s="110" t="s">
        <v>174</v>
      </c>
      <c r="E16" s="110" t="s">
        <v>177</v>
      </c>
      <c r="F16" s="110">
        <v>244</v>
      </c>
      <c r="G16" s="72">
        <v>1.8</v>
      </c>
      <c r="H16" s="72">
        <v>0</v>
      </c>
      <c r="I16" s="72">
        <v>0</v>
      </c>
      <c r="J16" s="72">
        <v>0</v>
      </c>
      <c r="K16" s="71">
        <f t="shared" si="2"/>
        <v>1.8</v>
      </c>
      <c r="L16" s="201" t="s">
        <v>68</v>
      </c>
    </row>
    <row r="17" spans="1:12">
      <c r="A17" s="200"/>
      <c r="B17" s="26"/>
      <c r="C17" s="109" t="s">
        <v>147</v>
      </c>
      <c r="D17" s="109" t="s">
        <v>174</v>
      </c>
      <c r="E17" s="109" t="s">
        <v>178</v>
      </c>
      <c r="F17" s="109">
        <v>244</v>
      </c>
      <c r="G17" s="72">
        <v>0.2</v>
      </c>
      <c r="H17" s="72">
        <v>0</v>
      </c>
      <c r="I17" s="72">
        <v>0</v>
      </c>
      <c r="J17" s="72">
        <v>0</v>
      </c>
      <c r="K17" s="71">
        <f t="shared" si="2"/>
        <v>0.2</v>
      </c>
      <c r="L17" s="202"/>
    </row>
    <row r="18" spans="1:12">
      <c r="A18" s="45" t="s">
        <v>136</v>
      </c>
      <c r="B18" s="14"/>
      <c r="C18" s="112"/>
      <c r="D18" s="112"/>
      <c r="E18" s="112"/>
      <c r="F18" s="112"/>
      <c r="G18" s="67"/>
      <c r="H18" s="67"/>
      <c r="I18" s="67"/>
      <c r="J18" s="67"/>
      <c r="K18" s="71">
        <f t="shared" si="2"/>
        <v>0</v>
      </c>
      <c r="L18" s="14"/>
    </row>
    <row r="19" spans="1:12">
      <c r="A19" s="49" t="s">
        <v>19</v>
      </c>
      <c r="B19" s="14"/>
      <c r="C19" s="112"/>
      <c r="D19" s="112"/>
      <c r="E19" s="112"/>
      <c r="F19" s="112"/>
      <c r="G19" s="71">
        <f>G7+G13</f>
        <v>4755.8</v>
      </c>
      <c r="H19" s="71">
        <f t="shared" ref="H19:J19" si="4">H7+H13</f>
        <v>5102.9000000000005</v>
      </c>
      <c r="I19" s="71">
        <f t="shared" si="4"/>
        <v>5031.7</v>
      </c>
      <c r="J19" s="71">
        <f t="shared" si="4"/>
        <v>5031.7</v>
      </c>
      <c r="K19" s="71">
        <f t="shared" si="2"/>
        <v>19922.100000000002</v>
      </c>
      <c r="L19" s="14"/>
    </row>
  </sheetData>
  <mergeCells count="12">
    <mergeCell ref="A16:A17"/>
    <mergeCell ref="L16:L17"/>
    <mergeCell ref="L14:L15"/>
    <mergeCell ref="A8:A12"/>
    <mergeCell ref="B8:B12"/>
    <mergeCell ref="L8:L12"/>
    <mergeCell ref="L3:L5"/>
    <mergeCell ref="A3:A5"/>
    <mergeCell ref="B3:B5"/>
    <mergeCell ref="C3:F4"/>
    <mergeCell ref="G3:K3"/>
    <mergeCell ref="G4:K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5:L15"/>
  <sheetViews>
    <sheetView topLeftCell="A3" workbookViewId="0">
      <selection activeCell="H18" sqref="H18"/>
    </sheetView>
  </sheetViews>
  <sheetFormatPr defaultRowHeight="15"/>
  <cols>
    <col min="1" max="1" width="22.42578125" customWidth="1"/>
    <col min="12" max="12" width="18" customWidth="1"/>
  </cols>
  <sheetData>
    <row r="5" spans="1:12" ht="27.75" customHeight="1">
      <c r="A5" s="141" t="s">
        <v>0</v>
      </c>
      <c r="B5" s="141" t="s">
        <v>1</v>
      </c>
      <c r="C5" s="141" t="s">
        <v>2</v>
      </c>
      <c r="D5" s="141"/>
      <c r="E5" s="141"/>
      <c r="F5" s="141"/>
      <c r="G5" s="141" t="s">
        <v>72</v>
      </c>
      <c r="H5" s="141"/>
      <c r="I5" s="141"/>
      <c r="J5" s="141"/>
      <c r="K5" s="141"/>
      <c r="L5" s="141" t="s">
        <v>4</v>
      </c>
    </row>
    <row r="6" spans="1:12" ht="51">
      <c r="A6" s="141"/>
      <c r="B6" s="141"/>
      <c r="C6" s="141" t="s">
        <v>1</v>
      </c>
      <c r="D6" s="141" t="s">
        <v>5</v>
      </c>
      <c r="E6" s="141" t="s">
        <v>6</v>
      </c>
      <c r="F6" s="141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141" t="s">
        <v>12</v>
      </c>
      <c r="L6" s="141"/>
    </row>
    <row r="7" spans="1:12">
      <c r="A7" s="141"/>
      <c r="B7" s="141"/>
      <c r="C7" s="141"/>
      <c r="D7" s="141"/>
      <c r="E7" s="141"/>
      <c r="F7" s="141"/>
      <c r="G7" s="5">
        <v>2014</v>
      </c>
      <c r="H7" s="5">
        <v>2015</v>
      </c>
      <c r="I7" s="5">
        <v>2016</v>
      </c>
      <c r="J7" s="5">
        <v>2017</v>
      </c>
      <c r="K7" s="141"/>
      <c r="L7" s="141"/>
    </row>
    <row r="8" spans="1:12" ht="114.75">
      <c r="A8" s="68" t="s">
        <v>73</v>
      </c>
      <c r="B8" s="16" t="s">
        <v>19</v>
      </c>
      <c r="C8" s="86"/>
      <c r="D8" s="86"/>
      <c r="E8" s="86"/>
      <c r="F8" s="86"/>
      <c r="G8" s="60">
        <f>G9</f>
        <v>4985.5</v>
      </c>
      <c r="H8" s="60">
        <f t="shared" ref="H8:J8" si="0">H9</f>
        <v>5166.6000000000004</v>
      </c>
      <c r="I8" s="60">
        <f t="shared" si="0"/>
        <v>5063</v>
      </c>
      <c r="J8" s="60">
        <f t="shared" si="0"/>
        <v>5063</v>
      </c>
      <c r="K8" s="60">
        <f>G8+H8+I8+J8</f>
        <v>20278.099999999999</v>
      </c>
      <c r="L8" s="1"/>
    </row>
    <row r="9" spans="1:12" ht="51">
      <c r="A9" s="69" t="s">
        <v>74</v>
      </c>
      <c r="B9" s="6"/>
      <c r="C9" s="113"/>
      <c r="D9" s="113"/>
      <c r="E9" s="113"/>
      <c r="F9" s="113"/>
      <c r="G9" s="60">
        <f>SUM(G10:G13)</f>
        <v>4985.5</v>
      </c>
      <c r="H9" s="60">
        <f t="shared" ref="H9:J9" si="1">SUM(H10:H13)</f>
        <v>5166.6000000000004</v>
      </c>
      <c r="I9" s="60">
        <f t="shared" si="1"/>
        <v>5063</v>
      </c>
      <c r="J9" s="60">
        <f t="shared" si="1"/>
        <v>5063</v>
      </c>
      <c r="K9" s="60">
        <f t="shared" ref="K9" si="2">SUM(K10:K13)</f>
        <v>20278.099999999999</v>
      </c>
      <c r="L9" s="1"/>
    </row>
    <row r="10" spans="1:12" ht="15" customHeight="1">
      <c r="A10" s="69" t="s">
        <v>75</v>
      </c>
      <c r="B10" s="70"/>
      <c r="C10" s="86" t="s">
        <v>147</v>
      </c>
      <c r="D10" s="86" t="s">
        <v>152</v>
      </c>
      <c r="E10" s="86" t="s">
        <v>179</v>
      </c>
      <c r="F10" s="86">
        <v>111</v>
      </c>
      <c r="G10" s="61">
        <v>4329.8</v>
      </c>
      <c r="H10" s="61">
        <v>4546.3</v>
      </c>
      <c r="I10" s="61">
        <v>4490.2</v>
      </c>
      <c r="J10" s="61">
        <v>4490.2</v>
      </c>
      <c r="K10" s="61">
        <f>G10+H10+I10+J10</f>
        <v>17856.5</v>
      </c>
      <c r="L10" s="1"/>
    </row>
    <row r="11" spans="1:12" ht="114.75" customHeight="1">
      <c r="A11" s="205" t="s">
        <v>76</v>
      </c>
      <c r="B11" s="194"/>
      <c r="C11" s="86" t="s">
        <v>147</v>
      </c>
      <c r="D11" s="86" t="s">
        <v>152</v>
      </c>
      <c r="E11" s="86" t="s">
        <v>179</v>
      </c>
      <c r="F11" s="86">
        <v>112</v>
      </c>
      <c r="G11" s="61">
        <v>102</v>
      </c>
      <c r="H11" s="61">
        <v>110</v>
      </c>
      <c r="I11" s="61">
        <v>110</v>
      </c>
      <c r="J11" s="61">
        <v>110</v>
      </c>
      <c r="K11" s="61">
        <f t="shared" ref="K11:K15" si="3">G11+H11+I11+J11</f>
        <v>432</v>
      </c>
      <c r="L11" s="5" t="s">
        <v>68</v>
      </c>
    </row>
    <row r="12" spans="1:12">
      <c r="A12" s="206"/>
      <c r="B12" s="195"/>
      <c r="C12" s="86" t="s">
        <v>147</v>
      </c>
      <c r="D12" s="86" t="s">
        <v>152</v>
      </c>
      <c r="E12" s="86" t="s">
        <v>179</v>
      </c>
      <c r="F12" s="86">
        <v>244</v>
      </c>
      <c r="G12" s="61">
        <v>552.5</v>
      </c>
      <c r="H12" s="61">
        <v>509.1</v>
      </c>
      <c r="I12" s="61">
        <v>461.6</v>
      </c>
      <c r="J12" s="61">
        <v>461.6</v>
      </c>
      <c r="K12" s="61">
        <f t="shared" si="3"/>
        <v>1984.7999999999997</v>
      </c>
      <c r="L12" s="32"/>
    </row>
    <row r="13" spans="1:12">
      <c r="A13" s="207"/>
      <c r="B13" s="196"/>
      <c r="C13" s="86" t="s">
        <v>147</v>
      </c>
      <c r="D13" s="86" t="s">
        <v>152</v>
      </c>
      <c r="E13" s="86" t="s">
        <v>179</v>
      </c>
      <c r="F13" s="86">
        <v>852</v>
      </c>
      <c r="G13" s="61">
        <v>1.2</v>
      </c>
      <c r="H13" s="61">
        <v>1.2</v>
      </c>
      <c r="I13" s="61">
        <v>1.2</v>
      </c>
      <c r="J13" s="61">
        <v>1.2</v>
      </c>
      <c r="K13" s="61">
        <f t="shared" si="3"/>
        <v>4.8</v>
      </c>
      <c r="L13" s="32"/>
    </row>
    <row r="14" spans="1:12">
      <c r="A14" s="45" t="s">
        <v>136</v>
      </c>
      <c r="B14" s="70"/>
      <c r="C14" s="114"/>
      <c r="D14" s="114"/>
      <c r="E14" s="114"/>
      <c r="F14" s="114"/>
      <c r="G14" s="67"/>
      <c r="H14" s="67"/>
      <c r="I14" s="67"/>
      <c r="J14" s="67"/>
      <c r="K14" s="61">
        <f t="shared" si="3"/>
        <v>0</v>
      </c>
      <c r="L14" s="14"/>
    </row>
    <row r="15" spans="1:12" ht="25.5">
      <c r="A15" s="49" t="s">
        <v>19</v>
      </c>
      <c r="B15" s="70"/>
      <c r="C15" s="114"/>
      <c r="D15" s="114"/>
      <c r="E15" s="114"/>
      <c r="F15" s="114"/>
      <c r="G15" s="60">
        <f>G9</f>
        <v>4985.5</v>
      </c>
      <c r="H15" s="60">
        <f t="shared" ref="H15:J15" si="4">H9</f>
        <v>5166.6000000000004</v>
      </c>
      <c r="I15" s="60">
        <f t="shared" si="4"/>
        <v>5063</v>
      </c>
      <c r="J15" s="60">
        <f t="shared" si="4"/>
        <v>5063</v>
      </c>
      <c r="K15" s="60">
        <f t="shared" si="3"/>
        <v>20278.099999999999</v>
      </c>
      <c r="L15" s="14"/>
    </row>
  </sheetData>
  <mergeCells count="12">
    <mergeCell ref="A11:A13"/>
    <mergeCell ref="B11:B13"/>
    <mergeCell ref="A5:A7"/>
    <mergeCell ref="B5:B7"/>
    <mergeCell ref="C5:F5"/>
    <mergeCell ref="G5:K5"/>
    <mergeCell ref="L5:L7"/>
    <mergeCell ref="C6:C7"/>
    <mergeCell ref="D6:D7"/>
    <mergeCell ref="E6:E7"/>
    <mergeCell ref="F6:F7"/>
    <mergeCell ref="K6:K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Прил.1</vt:lpstr>
      <vt:lpstr>Прил.2</vt:lpstr>
      <vt:lpstr>Прил.3</vt:lpstr>
      <vt:lpstr>ПП1</vt:lpstr>
      <vt:lpstr>ПП2</vt:lpstr>
      <vt:lpstr>ПП3</vt:lpstr>
      <vt:lpstr>ПП4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Лаврова</cp:lastModifiedBy>
  <cp:lastPrinted>2015-06-29T05:34:58Z</cp:lastPrinted>
  <dcterms:created xsi:type="dcterms:W3CDTF">2015-02-05T05:39:56Z</dcterms:created>
  <dcterms:modified xsi:type="dcterms:W3CDTF">2015-10-15T02:23:18Z</dcterms:modified>
</cp:coreProperties>
</file>